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586" activeTab="0"/>
  </bookViews>
  <sheets>
    <sheet name="PLANILHA" sheetId="1" r:id="rId1"/>
    <sheet name="CRONOGRAMA" sheetId="2" r:id="rId2"/>
  </sheets>
  <definedNames>
    <definedName name="_xlnm.Print_Area" localSheetId="1">'CRONOGRAMA'!$A$1:$P$29</definedName>
    <definedName name="_xlnm.Print_Area" localSheetId="0">'PLANILHA'!$A$1:$I$123</definedName>
    <definedName name="_xlnm.Print_Area">'PLANILHA'!$A$1:$I$122</definedName>
    <definedName name="_xlnm.Print_Titles">'PLANILHA'!$1:$7</definedName>
  </definedNames>
  <calcPr fullCalcOnLoad="1"/>
</workbook>
</file>

<file path=xl/sharedStrings.xml><?xml version="1.0" encoding="utf-8"?>
<sst xmlns="http://schemas.openxmlformats.org/spreadsheetml/2006/main" count="520" uniqueCount="325">
  <si>
    <t>UNIDADE</t>
  </si>
  <si>
    <t>VALOR UNITÁRIO</t>
  </si>
  <si>
    <t>VALOR TOTAL</t>
  </si>
  <si>
    <t>ITEM</t>
  </si>
  <si>
    <t>QUANT.</t>
  </si>
  <si>
    <t>Nº</t>
  </si>
  <si>
    <t>M²</t>
  </si>
  <si>
    <t>UND.</t>
  </si>
  <si>
    <t>CODIGO</t>
  </si>
  <si>
    <t>SINAPI</t>
  </si>
  <si>
    <t>ENGENHARIA E OBRAS</t>
  </si>
  <si>
    <t>PREFEITURA MUNICIPAL DE ONDA VERDE</t>
  </si>
  <si>
    <t>TOTAL</t>
  </si>
  <si>
    <t>M³</t>
  </si>
  <si>
    <t>Instalaçoes Hidraulicas / Acessorios</t>
  </si>
  <si>
    <t>SEM  BDI</t>
  </si>
  <si>
    <t>COM BDI</t>
  </si>
  <si>
    <t>PLANILHA ORÇAMENTÁRIA</t>
  </si>
  <si>
    <t>REFERÊNCIA</t>
  </si>
  <si>
    <t>RECURSO PRÓPRIO</t>
  </si>
  <si>
    <t>SUBTOTAL DO ÍTEM</t>
  </si>
  <si>
    <t>MÊS 1</t>
  </si>
  <si>
    <t>MÊS 2</t>
  </si>
  <si>
    <t>MÊS 3</t>
  </si>
  <si>
    <t>PESO</t>
  </si>
  <si>
    <t>%</t>
  </si>
  <si>
    <t xml:space="preserve"> TOTAL</t>
  </si>
  <si>
    <t>CRONOGRAMA FÍSICO-FINANCEIRO</t>
  </si>
  <si>
    <t>KG</t>
  </si>
  <si>
    <t>Revestimento</t>
  </si>
  <si>
    <t>1.1</t>
  </si>
  <si>
    <t>Pintura</t>
  </si>
  <si>
    <t>7.1</t>
  </si>
  <si>
    <t>7.2</t>
  </si>
  <si>
    <t>8.1</t>
  </si>
  <si>
    <t>8.2</t>
  </si>
  <si>
    <t>Serviços Preliminares</t>
  </si>
  <si>
    <t>M</t>
  </si>
  <si>
    <t xml:space="preserve">Alvenaria </t>
  </si>
  <si>
    <t xml:space="preserve">Esquadrias e Vidros </t>
  </si>
  <si>
    <t>Eletrica</t>
  </si>
  <si>
    <t>7.3</t>
  </si>
  <si>
    <t>9.1</t>
  </si>
  <si>
    <t>6.1</t>
  </si>
  <si>
    <t>6.2</t>
  </si>
  <si>
    <t>6.4</t>
  </si>
  <si>
    <t>6.5</t>
  </si>
  <si>
    <t>Cobertura</t>
  </si>
  <si>
    <t>UNID.</t>
  </si>
  <si>
    <t>40.04.460</t>
  </si>
  <si>
    <t>CJ</t>
  </si>
  <si>
    <t>37.17.090</t>
  </si>
  <si>
    <t>7.4</t>
  </si>
  <si>
    <t>7.5</t>
  </si>
  <si>
    <t>7.6</t>
  </si>
  <si>
    <t>7.8</t>
  </si>
  <si>
    <t>7.7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</si>
  <si>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</si>
  <si>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</si>
  <si>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</si>
  <si>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</si>
  <si>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</si>
  <si>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</si>
  <si>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</si>
  <si>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</si>
  <si>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</si>
  <si>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</si>
  <si>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</si>
  <si>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</si>
  <si>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</si>
  <si>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</si>
  <si>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</si>
  <si>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</si>
  <si>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</si>
  <si>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</si>
  <si>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9.2</t>
  </si>
  <si>
    <t>R$</t>
  </si>
  <si>
    <t>MÊS 4</t>
  </si>
  <si>
    <t>13.02.150</t>
  </si>
  <si>
    <t>17.02.220</t>
  </si>
  <si>
    <t>OBJETO</t>
  </si>
  <si>
    <t>BDI</t>
  </si>
  <si>
    <t>CDHU</t>
  </si>
  <si>
    <t>02.08.050</t>
  </si>
  <si>
    <t>06.02.020</t>
  </si>
  <si>
    <t>Escavação manual em solo de 1ª e 2ª categoria em vala ou cava até 1,5 m</t>
  </si>
  <si>
    <t>11.01.130</t>
  </si>
  <si>
    <t>Concreto usinado, fck = 25 Mpa</t>
  </si>
  <si>
    <t>Laje pré-fabricada mista vigota protendida/lajota cerâmica - LP 12 (8+4) e capa com concreto de 25 MPa</t>
  </si>
  <si>
    <t>Tábua aparelhada em cambará, cedrinho, cupuíba, eucalipto-citriodora, eucalipto-saligna, garapa,
pinus-elioti, itaúba, de 2,5 x 20,0 cm - testeira / tabeira</t>
  </si>
  <si>
    <t>D.02.000.090166</t>
  </si>
  <si>
    <t>Chapisco</t>
  </si>
  <si>
    <t>17.02.020</t>
  </si>
  <si>
    <t>32.17.030</t>
  </si>
  <si>
    <t>33.11.050</t>
  </si>
  <si>
    <t>Caixilho em ferro basculante, sob medida</t>
  </si>
  <si>
    <t>44.01.800</t>
  </si>
  <si>
    <t>44.02.062</t>
  </si>
  <si>
    <t>44.06.310</t>
  </si>
  <si>
    <t>Cuba em aço inoxidável simples de 465x300x140mm</t>
  </si>
  <si>
    <t>44.20.620</t>
  </si>
  <si>
    <t>Válvula americana</t>
  </si>
  <si>
    <t>44.03.470</t>
  </si>
  <si>
    <t>Saboneteira tipo dispenser, para refil de 800 ml</t>
  </si>
  <si>
    <t>44.03.130</t>
  </si>
  <si>
    <t>46.02.010</t>
  </si>
  <si>
    <t>46.02.050</t>
  </si>
  <si>
    <t>46.02.070</t>
  </si>
  <si>
    <t>46.01.030</t>
  </si>
  <si>
    <t>46.01.050</t>
  </si>
  <si>
    <t>46.01.020</t>
  </si>
  <si>
    <t>41.13.200</t>
  </si>
  <si>
    <t>40.04.490</t>
  </si>
  <si>
    <t>Conjunto 2 interruptores simples e 1 tomada 2P+T de 10 A, completo</t>
  </si>
  <si>
    <t>40.05.020</t>
  </si>
  <si>
    <t>Interruptor com 1 tecla simples e placa</t>
  </si>
  <si>
    <t>Interruptor com 1 tecla paralelo e placa</t>
  </si>
  <si>
    <t>39.21.040</t>
  </si>
  <si>
    <t>39.21.030</t>
  </si>
  <si>
    <t>39.21.020</t>
  </si>
  <si>
    <t>17.05.020</t>
  </si>
  <si>
    <t>Tinta látex em massa, inclusive preparo</t>
  </si>
  <si>
    <t>33.10.020</t>
  </si>
  <si>
    <t>BDI: 24%</t>
  </si>
  <si>
    <t>Armadura em barra de aço CA-50 (A ou B) fyk = 500 Mpa (10mm)</t>
  </si>
  <si>
    <t>Impermeabilização em argamassa polimérica para umidade e água de percolação (Baldrame)</t>
  </si>
  <si>
    <t>24.01.030</t>
  </si>
  <si>
    <t>24.01.070</t>
  </si>
  <si>
    <t>24.02.070</t>
  </si>
  <si>
    <t>CONJ.</t>
  </si>
  <si>
    <t>Infraestrutura / Estrutura</t>
  </si>
  <si>
    <t>6.3</t>
  </si>
  <si>
    <t>44.20.010</t>
  </si>
  <si>
    <t>48.02.401</t>
  </si>
  <si>
    <t>16.33.052</t>
  </si>
  <si>
    <t>Calha, rufo, afins em chapa galvanizada n° 24 - corte 0,50m</t>
  </si>
  <si>
    <t>5.5</t>
  </si>
  <si>
    <t>5.3</t>
  </si>
  <si>
    <t>3.1</t>
  </si>
  <si>
    <t>3.2</t>
  </si>
  <si>
    <t>3.3</t>
  </si>
  <si>
    <t>3.4</t>
  </si>
  <si>
    <t>5.1</t>
  </si>
  <si>
    <t>5.2</t>
  </si>
  <si>
    <t>5.4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</si>
  <si>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</si>
  <si>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</si>
  <si>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</si>
  <si>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</si>
  <si>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</si>
  <si>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</si>
  <si>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</si>
  <si>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</si>
  <si>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</si>
  <si>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</si>
  <si>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</si>
  <si>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</si>
  <si>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</si>
  <si>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</si>
  <si>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</si>
  <si>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</si>
  <si>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</si>
  <si>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</si>
  <si>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</si>
  <si>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</si>
  <si>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10.1</t>
  </si>
  <si>
    <t>10.2</t>
  </si>
  <si>
    <t>10.01.060</t>
  </si>
  <si>
    <t>Broca de concreto armado diâmetro de 25cm - completa</t>
  </si>
  <si>
    <t>Piso com requadro em concreto simples sem controle de fck (todo contrapiso com espessura de 3cm) (267,32m² (205,52m² + 61,80m²(calçada lateral)) x 0,03m = 8,02m³)</t>
  </si>
  <si>
    <t>12.01.041</t>
  </si>
  <si>
    <t>10.01.040</t>
  </si>
  <si>
    <t>Armadura em barra de aço CA-50 (A ou B) fyk = 600 Mpa (5,00mm)</t>
  </si>
  <si>
    <t>14.04.210</t>
  </si>
  <si>
    <t>Alvenaria de bloco cerâmico de vedação, uso revestido, de 14cm</t>
  </si>
  <si>
    <t>CUMEEIRA E ESPIGÃO PARA TELHA DE CONCRETO EMBOÇADA COM ARGAMASSA TRAÇO 1:2:9 (CIMENTO, CAL E AREIA), PARA TELHADOS COM MAIS DE 2 ÁGUAS, INCLUSO TRANSPORTE VERTICAL.</t>
  </si>
  <si>
    <t>26.04.010</t>
  </si>
  <si>
    <t>Reboco (Desconsiderando paredes que recebem o revestimento)</t>
  </si>
  <si>
    <t>33.01.350</t>
  </si>
  <si>
    <t xml:space="preserve">Preparo de base para superfície metálica com fundo antioxidante </t>
  </si>
  <si>
    <t>2.1</t>
  </si>
  <si>
    <t>2.2</t>
  </si>
  <si>
    <t>2.3</t>
  </si>
  <si>
    <t>2.4</t>
  </si>
  <si>
    <t>2.5</t>
  </si>
  <si>
    <t>2.6</t>
  </si>
  <si>
    <t>2.7</t>
  </si>
  <si>
    <t>6.6</t>
  </si>
  <si>
    <t>6.7</t>
  </si>
  <si>
    <t>6.8</t>
  </si>
  <si>
    <t>6.9</t>
  </si>
  <si>
    <t>MÊS 5</t>
  </si>
  <si>
    <t>MÊS 6</t>
  </si>
  <si>
    <t>30.08.040</t>
  </si>
  <si>
    <t>Bacia sifonada com caixa de descarga acoplada sem tampa ‐ 6 litros</t>
  </si>
  <si>
    <t>30.08.060</t>
  </si>
  <si>
    <t>Bacia sifonada de louça para pessoas com mobilidade reduzida ‐
capacidade de 6 litros</t>
  </si>
  <si>
    <t>44.03.920</t>
  </si>
  <si>
    <t>Lavatório de louça para canto sem coluna para pessoas com
mobilidade reduzida</t>
  </si>
  <si>
    <t>44.01.270</t>
  </si>
  <si>
    <t>Cuba de louça de embutir oval</t>
  </si>
  <si>
    <t>44.20.650</t>
  </si>
  <si>
    <t>Válvula de metal cromado de 1´</t>
  </si>
  <si>
    <t>Sifão plástico sanfonado universal de 1´</t>
  </si>
  <si>
    <t>44.20.100</t>
  </si>
  <si>
    <t>Engate flexível metálico DN= 1/2´</t>
  </si>
  <si>
    <t>44.20.280</t>
  </si>
  <si>
    <t>Tampa de plástico para bacia sanitária</t>
  </si>
  <si>
    <t>30.01.010</t>
  </si>
  <si>
    <t>Barra de apoio reta, para pessoas com mobilidade reduzida, em tubo
de aço inoxidável de 1 1/2´ (4 barras de 0,40m - lavs.+4 barras de 0,80m+2 barras de 0,70m - bacias = 6,20m)</t>
  </si>
  <si>
    <t>44.03.315</t>
  </si>
  <si>
    <t>Torneira de mesa com bica móvel e alavanca</t>
  </si>
  <si>
    <t>Torneira de parede para pia com bica móvel e arejador, em latão
fundido cromado</t>
  </si>
  <si>
    <t>44.03.380</t>
  </si>
  <si>
    <t>Torneira curta com rosca para uso geral, em latão fundido sem
acabamento, DN= 3/4´</t>
  </si>
  <si>
    <t>Mictório coletivo em aço inoxidável</t>
  </si>
  <si>
    <t>44.06.100</t>
  </si>
  <si>
    <t>49.01.030</t>
  </si>
  <si>
    <t>Caixa sifonada de PVC rígido de 150 x 150 x 50 mm, com grelha</t>
  </si>
  <si>
    <t>44.03.180</t>
  </si>
  <si>
    <t>Dispenser toalheiro em ABS, para folhas</t>
  </si>
  <si>
    <t>Dispenser papel higiênico em ABS para rolão 300 / 600 m, com visor</t>
  </si>
  <si>
    <t>44.03.050</t>
  </si>
  <si>
    <t>48.02.400</t>
  </si>
  <si>
    <t>Reservatório em polietileno com tampa de rosca ‐ capacidade de 500
litros</t>
  </si>
  <si>
    <t>Reservatório em polietileno com tampa de rosca ‐ capacidade de 1.000
litros</t>
  </si>
  <si>
    <t>49.03.036</t>
  </si>
  <si>
    <t>Caixa de gordura em PVC com tampa reforçada ‐ capacidade 19 litros</t>
  </si>
  <si>
    <t>49.08.250</t>
  </si>
  <si>
    <t>Caixa de areia em PVC, diâmetro nominal de 100 mm</t>
  </si>
  <si>
    <t>43.20.130</t>
  </si>
  <si>
    <t>Caixa de passagem para condicionamento de ar tipo Split, com saída de dreno único na vertical ‐ 39 x 22 x 6 cm</t>
  </si>
  <si>
    <t>47.02.020</t>
  </si>
  <si>
    <t>Registro de gaveta em latão fundido cromado com canopla, DN= 3/4´ ‐ linha especial</t>
  </si>
  <si>
    <t>Tubo de PVC rígido soldável marrom, DN= 25 mm, (3/4´), inclusive
conexões</t>
  </si>
  <si>
    <t>Tubo de PVC rígido soldável marrom, DN= 32 mm, (1´), inclusive
conexões</t>
  </si>
  <si>
    <t>Tubo de PVC rígido soldável marrom, DN= 50 mm, (1 1/2´), inclusive
conexões</t>
  </si>
  <si>
    <t>Tubo de PVC rígido branco, pontas lisas, soldável, linha esgoto série
normal, DN= 40 mm, inclusive conexões</t>
  </si>
  <si>
    <t>Tubo de PVC rígido branco PxB com virola e anel de borracha, linha
esgoto série normal, DN= 50 mm, inclusive conexões</t>
  </si>
  <si>
    <t>Tubo de PVC rígido branco PxB com virola e anel de borracha, linha
esgoto série normal, DN= 100 mm, inclusive conexões</t>
  </si>
  <si>
    <t>Tampo/bancada em granito, com frontão, espessura de 2 cm,
acabamento polido</t>
  </si>
  <si>
    <t>Divisória em placas de granito com espessura de 3 cm</t>
  </si>
  <si>
    <t>14.30.010</t>
  </si>
  <si>
    <t>Placa em lona com impressão digital e estrutura em madeira</t>
  </si>
  <si>
    <t>Ducha higiênica com registro</t>
  </si>
  <si>
    <t>41.31.080</t>
  </si>
  <si>
    <t>Luminária LED redonda de embutir com difusor translúcido, 4000 K,
fluxo luminoso de 800 a 1060 lm, potência de 9 W a 12 W</t>
  </si>
  <si>
    <t>Luminária blindada oval de sobrepor ou arandela, para lâmpada
fluorescentes compacta</t>
  </si>
  <si>
    <t>41.31.101</t>
  </si>
  <si>
    <t>Projetor LED retangular, potência de 30 W, fluxo luminoso de 2250 a
2400 lm, temperatura cor 6.500 K, bivolt</t>
  </si>
  <si>
    <t>41.31.040</t>
  </si>
  <si>
    <t>Luminária LED retangular de sobrepor com difusor translúcido, 4000 K, fluxo luminoso de 3690 a 4800 lm, potência de 35 W a 41 W</t>
  </si>
  <si>
    <t>Tomada 2P+T de 20 A ‐ 250 V, completa</t>
  </si>
  <si>
    <t>Cabo de cobre flexível de 6 mm², isolamento 0,6/1kV ‐ isolação HEPR 90°C</t>
  </si>
  <si>
    <t>Cabo de cobre flexível de 4 mm², isolamento 0,6/1kV ‐ isolação HEPR 90°C</t>
  </si>
  <si>
    <t>Cabo de cobre flexível de 2,5 mm², isolamento 0,6/1kV ‐ isolação HEPR 90°C</t>
  </si>
  <si>
    <t>Quadro de distribuição universal de embutir, para disjuntores 34 DIN /
24 Bolt‐on ‐ 150 A ‐ sem componentes</t>
  </si>
  <si>
    <t>37.03.220</t>
  </si>
  <si>
    <t>Disjuntor termomagnético, tripolar 220/380 V, corrente de 60 A até
100 A</t>
  </si>
  <si>
    <t>37.13.660</t>
  </si>
  <si>
    <t>37.13.610</t>
  </si>
  <si>
    <t>37.13.640</t>
  </si>
  <si>
    <t>Disjuntor termomagnético, bipolar 220/380 V, corrente de 60 A até
100 A</t>
  </si>
  <si>
    <t>Dispositivo diferencial residual de 63 A x 30 mA ‐ 4 polos</t>
  </si>
  <si>
    <t>Disjuntor termomagnético, unipolar 127/220 V, corrente de 35 A até
50 A</t>
  </si>
  <si>
    <t>Cabo de cobre flexível de 70 mm², isolamento 0,6/1kV ‐ isolação HEPR
90°C</t>
  </si>
  <si>
    <t>39.21.100</t>
  </si>
  <si>
    <t>38.19.030</t>
  </si>
  <si>
    <t>Eletroduto de PVC corrugado flexível leve, diâmetro externo de 25 mm
com acessórios</t>
  </si>
  <si>
    <t>38.19.040</t>
  </si>
  <si>
    <t>Eletroduto de PVC corrugado flexível leve, diâmetro externo de 32 mm
com acessórios</t>
  </si>
  <si>
    <t>40.07.010</t>
  </si>
  <si>
    <t>Caixa em PVC de 4´ x 2´</t>
  </si>
  <si>
    <t>40.07.020</t>
  </si>
  <si>
    <t>Caixa em PVC de 4´ x 4´</t>
  </si>
  <si>
    <t>Haste de aterramento de 5/8" x 2,4 m</t>
  </si>
  <si>
    <t>42.05.200</t>
  </si>
  <si>
    <t>24.02.010</t>
  </si>
  <si>
    <t>Porta lisa com batente madeira ‐ 80 x 210 cm (incluso batentes e guarnições)</t>
  </si>
  <si>
    <t>23.09.040</t>
  </si>
  <si>
    <t>Porta lisa de correr suspensa em madeira com batente (WC PCD: 2X0,90X2,10)</t>
  </si>
  <si>
    <t>23.08.242</t>
  </si>
  <si>
    <t>Espelho em vidro cristal liso, espessura de 4 mm (WC:2X1,5mx0,8m + WC PCD:2X53cmX80cm)</t>
  </si>
  <si>
    <t>Vidro liso transparente de 4 mm</t>
  </si>
  <si>
    <t>26.01.040</t>
  </si>
  <si>
    <t>Ferragem completa com maçaneta tipo alavanca, para porta interna
com 1 folha</t>
  </si>
  <si>
    <t>28.01.040</t>
  </si>
  <si>
    <t>Caixilho em ferro de correr, sob medida (SALÃO: 7X2,5X2,10)</t>
  </si>
  <si>
    <t>Porta de ferro de abrir tipo veneziana, linha comercial (BAR: 2UNDX1,0X2,10)</t>
  </si>
  <si>
    <t>Porta de enrolar manual, cega ou vazada (BAR: 3,86X1,0)</t>
  </si>
  <si>
    <t>24.02.590</t>
  </si>
  <si>
    <t>Porta em laminado fenólico melamínico com batente em alumínio ‐ 60x 160 cm (CABINE BANHEIROS)</t>
  </si>
  <si>
    <t>23.04.080</t>
  </si>
  <si>
    <t>Placa cerâmica esmaltada PEI‐5 para área interna, grupo de absorção BIIb, resistência química B, assentado com argamassa colante industrializada (PAREDES BAR H:3,00M + WC H:1,80M)</t>
  </si>
  <si>
    <t>18.06.102</t>
  </si>
  <si>
    <t>Esmalte à base de água em massa, inclusive preparo</t>
  </si>
  <si>
    <t>33.10.041</t>
  </si>
  <si>
    <t>Verniz em superfície de madeira</t>
  </si>
  <si>
    <t>33.05.330</t>
  </si>
  <si>
    <t>Esmalte à base de água em superfície metálica, inclusive preparo (portas e janelas) - cor Platina</t>
  </si>
  <si>
    <t>Tinta Piso acrílico para pisos cimentados - cor cinza chumbo</t>
  </si>
  <si>
    <t>33.06.020</t>
  </si>
  <si>
    <t>6.10</t>
  </si>
  <si>
    <t>6.11</t>
  </si>
  <si>
    <t>Armadura em barra de aço CA-50 (A ou B) fyk = 500 Mpa (8mm)</t>
  </si>
  <si>
    <t>Trama de aço composta por terças para telhados de até 2 águas para telha ondulada de fibrocimento, metálica, plástica ou termoacústica, incluso transporte vertical</t>
  </si>
  <si>
    <t>Telhamento com telha ondulada de fibrocimento e=6mm, com recobrimento lateral 1 1/4 de onda para telhado com inclinação máxima 10º, com até 2 águas, incluso içamento</t>
  </si>
  <si>
    <t>Fabricação e instalação de tesoura inteira em aço, vão de 10m, para telha ondulada de fibrocimento, metálica, plástica ou termoacústica, incluso içamento</t>
  </si>
  <si>
    <t>Porta em ferro de abrir, para receber vidro, sob medida (ENTRADA PRINCIPAL_2und 3,5x2,50)</t>
  </si>
  <si>
    <t>10.3</t>
  </si>
  <si>
    <t>10.4</t>
  </si>
  <si>
    <t>10.5</t>
  </si>
  <si>
    <t>2.8</t>
  </si>
  <si>
    <t>5.6</t>
  </si>
  <si>
    <t>7.27</t>
  </si>
  <si>
    <t>7.28</t>
  </si>
  <si>
    <t>7.29</t>
  </si>
  <si>
    <t>7.30</t>
  </si>
  <si>
    <t>7.31</t>
  </si>
  <si>
    <t>7.32</t>
  </si>
  <si>
    <t>7.33</t>
  </si>
  <si>
    <t>7.34</t>
  </si>
  <si>
    <t>Onda Verde/SP, 24 de novembro de 2023.</t>
  </si>
  <si>
    <t>CONSTRUÇÃO DO CLUBE MUNICIPAL : Rua Inácio Gonçalves Oliveira, nº. 21, esquina com a ONV-030, Centro, Onda Verde/SP</t>
  </si>
  <si>
    <t>SINAPI – 14/09/2023 e CDHU - 191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</si>
</sst>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00"/>
    <numFmt numFmtId="191" formatCode="#,##0.000"/>
    <numFmt numFmtId="192" formatCode="&quot;R$ &quot;#,##0.00"/>
    <numFmt numFmtId="193" formatCode="_-[$R$-416]\ * #,##0.00_-;\-[$R$-416]\ * #,##0.00_-;_-[$R$-416]\ * &quot;-&quot;??_-;_-@_-"/>
    <numFmt numFmtId="194" formatCode="&quot;R$&quot;\ #,##0.00"/>
    <numFmt numFmtId="195" formatCode="&quot;Sim&quot;;&quot;Sim&quot;;&quot;Não&quot;"/>
    <numFmt numFmtId="196" formatCode="&quot;Verdadeiro&quot;;&quot;Verdadeiro&quot;;&quot;Falso&quot;"/>
    <numFmt numFmtId="197" formatCode="&quot;Ativado&quot;;&quot;Ativado&quot;;&quot;Desativado&quot;"/>
    <numFmt numFmtId="198" formatCode="[$€-2]\ #,##0.00_);[Red]\([$€-2]\ #,##0.00\)"/>
    <numFmt numFmtId="199" formatCode="0.0000"/>
    <numFmt numFmtId="200" formatCode="0.00000"/>
    <numFmt numFmtId="201" formatCode="0.000000"/>
    <numFmt numFmtId="202" formatCode="0.0000000"/>
    <numFmt numFmtId="203" formatCode="&quot;R$&quot;#,##0.00"/>
    <numFmt numFmtId="204" formatCode="[$-416]dddd\,\ d&quot; de &quot;mmmm&quot; de &quot;yyyy"/>
    <numFmt numFmtId="205" formatCode="0.0"/>
    <numFmt numFmtId="206" formatCode="_-[$R$-416]\ * #,##0.000_-;\-[$R$-416]\ * #,##0.000_-;_-[$R$-416]\ * &quot;-&quot;??_-;_-@_-"/>
    <numFmt numFmtId="207" formatCode="[$R$-416]\ #,##0.00;\-[$R$-416]\ #,##0.00"/>
    <numFmt numFmtId="208" formatCode="[$-416]mmmm\-yy;@"/>
  </numFmts>
  <fonts count="71">
    <font>
      <sz val="10"/>
      <name val="Arial"/>
      <family val="0"/>
    </font>
    <font>
      <sz val="10"/>
      <color indexed="56"/>
      <name val="Verdana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11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56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>
        <color indexed="56"/>
      </top>
      <bottom style="thin"/>
    </border>
    <border>
      <left>
        <color indexed="63"/>
      </left>
      <right style="medium"/>
      <top style="thin">
        <color indexed="56"/>
      </top>
      <bottom style="thin">
        <color indexed="56"/>
      </bottom>
    </border>
    <border>
      <left>
        <color indexed="63"/>
      </left>
      <right style="medium"/>
      <top style="thin">
        <color indexed="56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>
        <color indexed="56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/>
      <top style="medium"/>
      <bottom style="medium"/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56"/>
      </bottom>
    </border>
    <border>
      <left style="medium"/>
      <right style="medium"/>
      <top style="thin">
        <color indexed="56"/>
      </top>
      <bottom>
        <color indexed="63"/>
      </bottom>
    </border>
    <border>
      <left style="medium"/>
      <right style="medium"/>
      <top style="thin">
        <color indexed="56"/>
      </top>
      <bottom style="thin"/>
    </border>
    <border>
      <left style="medium"/>
      <right style="medium">
        <color indexed="56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94" fontId="0" fillId="0" borderId="0" xfId="0" applyNumberFormat="1" applyAlignment="1">
      <alignment/>
    </xf>
    <xf numFmtId="0" fontId="0" fillId="0" borderId="0" xfId="0" applyAlignment="1">
      <alignment vertical="center"/>
    </xf>
    <xf numFmtId="194" fontId="0" fillId="0" borderId="0" xfId="0" applyNumberFormat="1" applyAlignment="1">
      <alignment vertical="center"/>
    </xf>
    <xf numFmtId="9" fontId="0" fillId="0" borderId="0" xfId="52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 wrapText="1"/>
    </xf>
    <xf numFmtId="177" fontId="7" fillId="32" borderId="12" xfId="0" applyNumberFormat="1" applyFont="1" applyFill="1" applyBorder="1" applyAlignment="1">
      <alignment vertical="center" wrapText="1"/>
    </xf>
    <xf numFmtId="0" fontId="5" fillId="32" borderId="1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4" fontId="7" fillId="33" borderId="15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horizontal="center" vertical="center"/>
    </xf>
    <xf numFmtId="0" fontId="7" fillId="32" borderId="12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/>
    </xf>
    <xf numFmtId="177" fontId="7" fillId="32" borderId="17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14" fontId="4" fillId="0" borderId="21" xfId="0" applyNumberFormat="1" applyFont="1" applyBorder="1" applyAlignment="1">
      <alignment horizontal="left" vertical="center"/>
    </xf>
    <xf numFmtId="4" fontId="13" fillId="35" borderId="22" xfId="0" applyNumberFormat="1" applyFont="1" applyFill="1" applyBorder="1" applyAlignment="1" applyProtection="1">
      <alignment vertical="center"/>
      <protection hidden="1" locked="0"/>
    </xf>
    <xf numFmtId="4" fontId="13" fillId="35" borderId="23" xfId="0" applyNumberFormat="1" applyFont="1" applyFill="1" applyBorder="1" applyAlignment="1" applyProtection="1">
      <alignment vertical="center"/>
      <protection hidden="1" locked="0"/>
    </xf>
    <xf numFmtId="44" fontId="13" fillId="35" borderId="22" xfId="0" applyNumberFormat="1" applyFont="1" applyFill="1" applyBorder="1" applyAlignment="1" applyProtection="1">
      <alignment vertical="center"/>
      <protection hidden="1" locked="0"/>
    </xf>
    <xf numFmtId="0" fontId="4" fillId="36" borderId="20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left" vertical="center"/>
    </xf>
    <xf numFmtId="177" fontId="7" fillId="35" borderId="17" xfId="0" applyNumberFormat="1" applyFont="1" applyFill="1" applyBorder="1" applyAlignment="1">
      <alignment vertical="center" wrapText="1"/>
    </xf>
    <xf numFmtId="0" fontId="7" fillId="32" borderId="11" xfId="0" applyNumberFormat="1" applyFont="1" applyFill="1" applyBorder="1" applyAlignment="1">
      <alignment vertical="center"/>
    </xf>
    <xf numFmtId="177" fontId="7" fillId="32" borderId="11" xfId="0" applyNumberFormat="1" applyFont="1" applyFill="1" applyBorder="1" applyAlignment="1">
      <alignment vertical="center" wrapText="1"/>
    </xf>
    <xf numFmtId="0" fontId="6" fillId="32" borderId="30" xfId="0" applyFont="1" applyFill="1" applyBorder="1" applyAlignment="1">
      <alignment horizontal="left" vertical="center" wrapText="1"/>
    </xf>
    <xf numFmtId="0" fontId="7" fillId="35" borderId="3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" fontId="19" fillId="0" borderId="0" xfId="0" applyNumberFormat="1" applyFont="1" applyFill="1" applyBorder="1" applyAlignment="1">
      <alignment vertic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7" fillId="0" borderId="25" xfId="0" applyFont="1" applyBorder="1" applyAlignment="1">
      <alignment/>
    </xf>
    <xf numFmtId="0" fontId="7" fillId="0" borderId="32" xfId="0" applyFont="1" applyBorder="1" applyAlignment="1">
      <alignment/>
    </xf>
    <xf numFmtId="0" fontId="19" fillId="0" borderId="20" xfId="0" applyFont="1" applyFill="1" applyBorder="1" applyAlignment="1">
      <alignment horizontal="center" vertical="center"/>
    </xf>
    <xf numFmtId="10" fontId="7" fillId="0" borderId="25" xfId="0" applyNumberFormat="1" applyFont="1" applyBorder="1" applyAlignment="1">
      <alignment/>
    </xf>
    <xf numFmtId="10" fontId="7" fillId="0" borderId="32" xfId="0" applyNumberFormat="1" applyFont="1" applyBorder="1" applyAlignment="1">
      <alignment/>
    </xf>
    <xf numFmtId="10" fontId="7" fillId="0" borderId="33" xfId="0" applyNumberFormat="1" applyFont="1" applyBorder="1" applyAlignment="1">
      <alignment vertical="center"/>
    </xf>
    <xf numFmtId="10" fontId="7" fillId="0" borderId="34" xfId="0" applyNumberFormat="1" applyFont="1" applyBorder="1" applyAlignment="1">
      <alignment horizontal="center" vertical="center"/>
    </xf>
    <xf numFmtId="194" fontId="7" fillId="0" borderId="25" xfId="0" applyNumberFormat="1" applyFont="1" applyBorder="1" applyAlignment="1">
      <alignment/>
    </xf>
    <xf numFmtId="194" fontId="7" fillId="0" borderId="32" xfId="0" applyNumberFormat="1" applyFont="1" applyBorder="1" applyAlignment="1">
      <alignment/>
    </xf>
    <xf numFmtId="194" fontId="7" fillId="0" borderId="33" xfId="0" applyNumberFormat="1" applyFont="1" applyBorder="1" applyAlignment="1">
      <alignment vertical="center"/>
    </xf>
    <xf numFmtId="10" fontId="7" fillId="0" borderId="25" xfId="0" applyNumberFormat="1" applyFont="1" applyBorder="1" applyAlignment="1">
      <alignment horizontal="center"/>
    </xf>
    <xf numFmtId="10" fontId="7" fillId="32" borderId="25" xfId="0" applyNumberFormat="1" applyFont="1" applyFill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10" fontId="7" fillId="0" borderId="33" xfId="0" applyNumberFormat="1" applyFont="1" applyBorder="1" applyAlignment="1">
      <alignment horizontal="center" vertical="center"/>
    </xf>
    <xf numFmtId="203" fontId="7" fillId="0" borderId="25" xfId="0" applyNumberFormat="1" applyFont="1" applyBorder="1" applyAlignment="1">
      <alignment/>
    </xf>
    <xf numFmtId="203" fontId="7" fillId="0" borderId="32" xfId="0" applyNumberFormat="1" applyFont="1" applyBorder="1" applyAlignment="1">
      <alignment/>
    </xf>
    <xf numFmtId="0" fontId="19" fillId="0" borderId="35" xfId="0" applyFont="1" applyFill="1" applyBorder="1" applyAlignment="1">
      <alignment horizontal="center" vertical="center"/>
    </xf>
    <xf numFmtId="194" fontId="7" fillId="0" borderId="34" xfId="0" applyNumberFormat="1" applyFont="1" applyBorder="1" applyAlignment="1">
      <alignment vertical="center"/>
    </xf>
    <xf numFmtId="10" fontId="7" fillId="32" borderId="3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4" fontId="0" fillId="0" borderId="3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 vertical="center"/>
    </xf>
    <xf numFmtId="4" fontId="5" fillId="32" borderId="23" xfId="0" applyNumberFormat="1" applyFont="1" applyFill="1" applyBorder="1" applyAlignment="1">
      <alignment vertical="center"/>
    </xf>
    <xf numFmtId="4" fontId="7" fillId="0" borderId="37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4" fontId="7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 vertical="center"/>
    </xf>
    <xf numFmtId="4" fontId="7" fillId="0" borderId="40" xfId="0" applyNumberFormat="1" applyFont="1" applyFill="1" applyBorder="1" applyAlignment="1">
      <alignment horizontal="center" vertical="center"/>
    </xf>
    <xf numFmtId="4" fontId="7" fillId="32" borderId="23" xfId="0" applyNumberFormat="1" applyFont="1" applyFill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/>
    </xf>
    <xf numFmtId="4" fontId="7" fillId="0" borderId="42" xfId="0" applyNumberFormat="1" applyFont="1" applyFill="1" applyBorder="1" applyAlignment="1">
      <alignment horizontal="center" vertical="center"/>
    </xf>
    <xf numFmtId="4" fontId="7" fillId="35" borderId="23" xfId="0" applyNumberFormat="1" applyFont="1" applyFill="1" applyBorder="1" applyAlignment="1">
      <alignment horizontal="center" vertical="center"/>
    </xf>
    <xf numFmtId="44" fontId="5" fillId="32" borderId="23" xfId="0" applyNumberFormat="1" applyFont="1" applyFill="1" applyBorder="1" applyAlignment="1">
      <alignment horizontal="center" vertical="center"/>
    </xf>
    <xf numFmtId="1" fontId="7" fillId="0" borderId="43" xfId="64" applyNumberFormat="1" applyFont="1" applyFill="1" applyBorder="1" applyAlignment="1">
      <alignment horizontal="center" vertical="center"/>
    </xf>
    <xf numFmtId="1" fontId="7" fillId="0" borderId="37" xfId="64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1" fontId="7" fillId="0" borderId="48" xfId="0" applyNumberFormat="1" applyFont="1" applyFill="1" applyBorder="1" applyAlignment="1">
      <alignment horizontal="center" vertical="center"/>
    </xf>
    <xf numFmtId="44" fontId="5" fillId="35" borderId="23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44" fontId="7" fillId="0" borderId="15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center" vertical="center"/>
    </xf>
    <xf numFmtId="194" fontId="1" fillId="0" borderId="0" xfId="0" applyNumberFormat="1" applyFont="1" applyAlignment="1">
      <alignment horizontal="center" vertical="center"/>
    </xf>
    <xf numFmtId="10" fontId="7" fillId="0" borderId="25" xfId="0" applyNumberFormat="1" applyFont="1" applyFill="1" applyBorder="1" applyAlignment="1">
      <alignment horizontal="center"/>
    </xf>
    <xf numFmtId="10" fontId="7" fillId="0" borderId="32" xfId="0" applyNumberFormat="1" applyFont="1" applyFill="1" applyBorder="1" applyAlignment="1">
      <alignment horizontal="center"/>
    </xf>
    <xf numFmtId="14" fontId="18" fillId="0" borderId="15" xfId="0" applyNumberFormat="1" applyFont="1" applyBorder="1" applyAlignment="1">
      <alignment horizontal="center" vertical="center" wrapText="1"/>
    </xf>
    <xf numFmtId="194" fontId="4" fillId="0" borderId="0" xfId="0" applyNumberFormat="1" applyFont="1" applyAlignment="1">
      <alignment vertical="center"/>
    </xf>
    <xf numFmtId="194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0" fontId="4" fillId="0" borderId="15" xfId="0" applyNumberFormat="1" applyFont="1" applyBorder="1" applyAlignment="1">
      <alignment vertical="center"/>
    </xf>
    <xf numFmtId="4" fontId="7" fillId="0" borderId="28" xfId="0" applyNumberFormat="1" applyFont="1" applyFill="1" applyBorder="1" applyAlignment="1">
      <alignment horizontal="center" vertical="center"/>
    </xf>
    <xf numFmtId="17" fontId="19" fillId="0" borderId="51" xfId="0" applyNumberFormat="1" applyFont="1" applyFill="1" applyBorder="1" applyAlignment="1">
      <alignment horizontal="center" vertical="center"/>
    </xf>
    <xf numFmtId="194" fontId="5" fillId="0" borderId="33" xfId="0" applyNumberFormat="1" applyFont="1" applyBorder="1" applyAlignment="1">
      <alignment vertical="center"/>
    </xf>
    <xf numFmtId="0" fontId="19" fillId="0" borderId="52" xfId="0" applyFont="1" applyFill="1" applyBorder="1" applyAlignment="1">
      <alignment horizontal="center" vertical="center"/>
    </xf>
    <xf numFmtId="0" fontId="7" fillId="0" borderId="28" xfId="0" applyFont="1" applyBorder="1" applyAlignment="1">
      <alignment/>
    </xf>
    <xf numFmtId="194" fontId="7" fillId="0" borderId="28" xfId="0" applyNumberFormat="1" applyFont="1" applyBorder="1" applyAlignment="1">
      <alignment/>
    </xf>
    <xf numFmtId="10" fontId="7" fillId="0" borderId="28" xfId="0" applyNumberFormat="1" applyFont="1" applyBorder="1" applyAlignment="1">
      <alignment/>
    </xf>
    <xf numFmtId="10" fontId="7" fillId="32" borderId="28" xfId="0" applyNumberFormat="1" applyFont="1" applyFill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203" fontId="7" fillId="0" borderId="28" xfId="0" applyNumberFormat="1" applyFont="1" applyBorder="1" applyAlignment="1">
      <alignment/>
    </xf>
    <xf numFmtId="0" fontId="19" fillId="0" borderId="53" xfId="0" applyFont="1" applyFill="1" applyBorder="1" applyAlignment="1">
      <alignment horizontal="center"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7" fontId="19" fillId="0" borderId="54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left" vertical="center"/>
    </xf>
    <xf numFmtId="44" fontId="7" fillId="0" borderId="41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44" fontId="7" fillId="0" borderId="38" xfId="0" applyNumberFormat="1" applyFont="1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4" fontId="44" fillId="0" borderId="14" xfId="0" applyNumberFormat="1" applyFont="1" applyFill="1" applyBorder="1" applyAlignment="1">
      <alignment horizontal="center" vertical="center"/>
    </xf>
    <xf numFmtId="44" fontId="45" fillId="0" borderId="14" xfId="0" applyNumberFormat="1" applyFont="1" applyFill="1" applyBorder="1" applyAlignment="1">
      <alignment horizontal="right" vertical="center"/>
    </xf>
    <xf numFmtId="1" fontId="45" fillId="0" borderId="48" xfId="0" applyNumberFormat="1" applyFont="1" applyFill="1" applyBorder="1" applyAlignment="1">
      <alignment horizontal="center" vertical="center"/>
    </xf>
    <xf numFmtId="4" fontId="45" fillId="0" borderId="41" xfId="0" applyNumberFormat="1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/>
    </xf>
    <xf numFmtId="44" fontId="45" fillId="0" borderId="15" xfId="0" applyNumberFormat="1" applyFont="1" applyFill="1" applyBorder="1" applyAlignment="1">
      <alignment horizontal="right" vertical="center"/>
    </xf>
    <xf numFmtId="1" fontId="45" fillId="0" borderId="46" xfId="0" applyNumberFormat="1" applyFont="1" applyFill="1" applyBorder="1" applyAlignment="1">
      <alignment horizontal="center" vertical="center"/>
    </xf>
    <xf numFmtId="4" fontId="45" fillId="0" borderId="38" xfId="0" applyNumberFormat="1" applyFont="1" applyFill="1" applyBorder="1" applyAlignment="1">
      <alignment horizontal="center" vertical="center"/>
    </xf>
    <xf numFmtId="1" fontId="45" fillId="0" borderId="47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1" fontId="45" fillId="0" borderId="39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center" vertical="center"/>
    </xf>
    <xf numFmtId="4" fontId="44" fillId="0" borderId="56" xfId="0" applyNumberFormat="1" applyFont="1" applyFill="1" applyBorder="1" applyAlignment="1">
      <alignment horizontal="center" vertical="center"/>
    </xf>
    <xf numFmtId="4" fontId="44" fillId="0" borderId="16" xfId="0" applyNumberFormat="1" applyFont="1" applyFill="1" applyBorder="1" applyAlignment="1">
      <alignment horizontal="center" vertical="center"/>
    </xf>
    <xf numFmtId="44" fontId="45" fillId="0" borderId="16" xfId="0" applyNumberFormat="1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left" vertical="center" wrapText="1"/>
    </xf>
    <xf numFmtId="4" fontId="44" fillId="0" borderId="15" xfId="0" applyNumberFormat="1" applyFont="1" applyFill="1" applyBorder="1" applyAlignment="1">
      <alignment horizontal="center" vertical="center"/>
    </xf>
    <xf numFmtId="1" fontId="45" fillId="0" borderId="15" xfId="0" applyNumberFormat="1" applyFont="1" applyFill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wrapText="1"/>
    </xf>
    <xf numFmtId="4" fontId="45" fillId="0" borderId="4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45" fillId="0" borderId="57" xfId="0" applyNumberFormat="1" applyFont="1" applyFill="1" applyBorder="1" applyAlignment="1">
      <alignment horizontal="center" vertical="center"/>
    </xf>
    <xf numFmtId="1" fontId="45" fillId="0" borderId="58" xfId="0" applyNumberFormat="1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left" vertical="center" wrapText="1"/>
    </xf>
    <xf numFmtId="0" fontId="44" fillId="0" borderId="59" xfId="0" applyFont="1" applyFill="1" applyBorder="1" applyAlignment="1">
      <alignment horizontal="left" vertical="center" wrapText="1"/>
    </xf>
    <xf numFmtId="0" fontId="6" fillId="32" borderId="20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6" fillId="32" borderId="26" xfId="0" applyFont="1" applyFill="1" applyBorder="1" applyAlignment="1">
      <alignment horizontal="center" vertical="center"/>
    </xf>
    <xf numFmtId="0" fontId="68" fillId="0" borderId="59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60" xfId="0" applyFont="1" applyFill="1" applyBorder="1" applyAlignment="1">
      <alignment horizontal="left" vertical="center" wrapText="1"/>
    </xf>
    <xf numFmtId="0" fontId="68" fillId="0" borderId="61" xfId="0" applyFont="1" applyBorder="1" applyAlignment="1">
      <alignment horizontal="left" vertical="center" wrapText="1"/>
    </xf>
    <xf numFmtId="0" fontId="68" fillId="0" borderId="59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9" fillId="33" borderId="15" xfId="0" applyFont="1" applyFill="1" applyBorder="1" applyAlignment="1">
      <alignment horizontal="center" vertical="center"/>
    </xf>
    <xf numFmtId="4" fontId="69" fillId="33" borderId="15" xfId="0" applyNumberFormat="1" applyFont="1" applyFill="1" applyBorder="1" applyAlignment="1">
      <alignment horizontal="center" vertical="center"/>
    </xf>
    <xf numFmtId="4" fontId="69" fillId="33" borderId="31" xfId="0" applyNumberFormat="1" applyFont="1" applyFill="1" applyBorder="1" applyAlignment="1">
      <alignment horizontal="center" vertical="center"/>
    </xf>
    <xf numFmtId="4" fontId="69" fillId="33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70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4" fontId="68" fillId="0" borderId="0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4" fontId="5" fillId="32" borderId="17" xfId="0" applyNumberFormat="1" applyFont="1" applyFill="1" applyBorder="1" applyAlignment="1">
      <alignment horizontal="right" vertical="center"/>
    </xf>
    <xf numFmtId="4" fontId="5" fillId="32" borderId="22" xfId="0" applyNumberFormat="1" applyFont="1" applyFill="1" applyBorder="1" applyAlignment="1">
      <alignment horizontal="right" vertical="center"/>
    </xf>
    <xf numFmtId="4" fontId="5" fillId="32" borderId="1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4" fontId="5" fillId="32" borderId="23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7" fontId="3" fillId="35" borderId="29" xfId="0" applyNumberFormat="1" applyFont="1" applyFill="1" applyBorder="1" applyAlignment="1">
      <alignment horizontal="right" vertical="center"/>
    </xf>
    <xf numFmtId="177" fontId="3" fillId="35" borderId="22" xfId="0" applyNumberFormat="1" applyFont="1" applyFill="1" applyBorder="1" applyAlignment="1">
      <alignment horizontal="right" vertical="center"/>
    </xf>
    <xf numFmtId="177" fontId="3" fillId="35" borderId="11" xfId="0" applyNumberFormat="1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center" vertical="center" wrapText="1"/>
    </xf>
    <xf numFmtId="14" fontId="12" fillId="0" borderId="64" xfId="0" applyNumberFormat="1" applyFont="1" applyBorder="1" applyAlignment="1">
      <alignment horizontal="left" vertical="center"/>
    </xf>
    <xf numFmtId="14" fontId="12" fillId="0" borderId="65" xfId="0" applyNumberFormat="1" applyFont="1" applyBorder="1" applyAlignment="1">
      <alignment horizontal="left" vertical="center"/>
    </xf>
    <xf numFmtId="14" fontId="12" fillId="0" borderId="18" xfId="0" applyNumberFormat="1" applyFont="1" applyBorder="1" applyAlignment="1">
      <alignment horizontal="left" vertical="center"/>
    </xf>
    <xf numFmtId="0" fontId="13" fillId="0" borderId="64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4" fontId="5" fillId="35" borderId="17" xfId="0" applyNumberFormat="1" applyFont="1" applyFill="1" applyBorder="1" applyAlignment="1">
      <alignment horizontal="right" vertical="center"/>
    </xf>
    <xf numFmtId="4" fontId="5" fillId="35" borderId="22" xfId="0" applyNumberFormat="1" applyFont="1" applyFill="1" applyBorder="1" applyAlignment="1">
      <alignment horizontal="right" vertical="center"/>
    </xf>
    <xf numFmtId="4" fontId="5" fillId="35" borderId="23" xfId="0" applyNumberFormat="1" applyFont="1" applyFill="1" applyBorder="1" applyAlignment="1">
      <alignment horizontal="right" vertical="center"/>
    </xf>
    <xf numFmtId="17" fontId="5" fillId="0" borderId="20" xfId="0" applyNumberFormat="1" applyFont="1" applyFill="1" applyBorder="1" applyAlignment="1">
      <alignment horizontal="center" vertical="center"/>
    </xf>
    <xf numFmtId="17" fontId="5" fillId="0" borderId="33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4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shrinkToFi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2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2" fontId="23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20" fillId="0" borderId="15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17" fontId="5" fillId="0" borderId="71" xfId="0" applyNumberFormat="1" applyFont="1" applyFill="1" applyBorder="1" applyAlignment="1">
      <alignment horizontal="center" vertical="center"/>
    </xf>
    <xf numFmtId="17" fontId="5" fillId="0" borderId="49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4" fontId="21" fillId="0" borderId="2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tabSelected="1" zoomScale="80" zoomScaleNormal="80" zoomScaleSheetLayoutView="90" workbookViewId="0" topLeftCell="A1">
      <selection activeCell="D122" sqref="D122:F122"/>
    </sheetView>
  </sheetViews>
  <sheetFormatPr defaultColWidth="9.140625" defaultRowHeight="12.75"/>
  <cols>
    <col min="1" max="1" width="6.7109375" style="8" customWidth="1"/>
    <col min="2" max="2" width="62.421875" style="8" customWidth="1"/>
    <col min="3" max="3" width="20.7109375" style="8" customWidth="1"/>
    <col min="4" max="4" width="12.421875" style="8" customWidth="1"/>
    <col min="5" max="5" width="20.8515625" style="8" customWidth="1"/>
    <col min="6" max="6" width="17.57421875" style="8" bestFit="1" customWidth="1"/>
    <col min="7" max="7" width="23.8515625" style="8" bestFit="1" customWidth="1"/>
    <col min="8" max="8" width="22.140625" style="8" customWidth="1"/>
    <col min="9" max="9" width="23.57421875" style="8" customWidth="1"/>
    <col min="10" max="10" width="12.7109375" style="8" customWidth="1"/>
    <col min="11" max="11" width="9.140625" style="9" customWidth="1"/>
    <col min="12" max="12" width="15.57421875" style="205" bestFit="1" customWidth="1"/>
    <col min="13" max="13" width="9.140625" style="9" customWidth="1"/>
    <col min="14" max="16" width="9.140625" style="8" customWidth="1"/>
    <col min="17" max="17" width="14.421875" style="127" bestFit="1" customWidth="1"/>
    <col min="18" max="18" width="9.140625" style="129" customWidth="1"/>
    <col min="19" max="19" width="14.8515625" style="8" bestFit="1" customWidth="1"/>
    <col min="20" max="20" width="13.7109375" style="8" bestFit="1" customWidth="1"/>
    <col min="21" max="16384" width="9.140625" style="8" customWidth="1"/>
  </cols>
  <sheetData>
    <row r="1" spans="1:9" ht="45.75" customHeight="1">
      <c r="A1" s="226" t="s">
        <v>17</v>
      </c>
      <c r="B1" s="226"/>
      <c r="C1" s="226"/>
      <c r="D1" s="226"/>
      <c r="E1" s="226"/>
      <c r="F1" s="226"/>
      <c r="G1" s="226"/>
      <c r="H1" s="226"/>
      <c r="I1" s="226"/>
    </row>
    <row r="2" spans="1:10" ht="37.5" customHeight="1">
      <c r="A2" s="227" t="s">
        <v>80</v>
      </c>
      <c r="B2" s="228"/>
      <c r="C2" s="227" t="s">
        <v>323</v>
      </c>
      <c r="D2" s="232"/>
      <c r="E2" s="232"/>
      <c r="F2" s="232"/>
      <c r="G2" s="232"/>
      <c r="H2" s="232"/>
      <c r="I2" s="228"/>
      <c r="J2" s="9"/>
    </row>
    <row r="3" spans="1:10" ht="18" customHeight="1">
      <c r="A3" s="227" t="s">
        <v>18</v>
      </c>
      <c r="B3" s="228"/>
      <c r="C3" s="229" t="s">
        <v>324</v>
      </c>
      <c r="D3" s="230"/>
      <c r="E3" s="230"/>
      <c r="F3" s="230"/>
      <c r="G3" s="230"/>
      <c r="H3" s="230"/>
      <c r="I3" s="231"/>
      <c r="J3" s="9"/>
    </row>
    <row r="4" spans="1:10" ht="21" customHeight="1">
      <c r="A4" s="236" t="s">
        <v>81</v>
      </c>
      <c r="B4" s="237"/>
      <c r="C4" s="233" t="s">
        <v>123</v>
      </c>
      <c r="D4" s="234"/>
      <c r="E4" s="234"/>
      <c r="F4" s="234"/>
      <c r="G4" s="234"/>
      <c r="H4" s="234"/>
      <c r="I4" s="235"/>
      <c r="J4" s="9"/>
    </row>
    <row r="5" spans="1:10" ht="12" customHeight="1" thickBot="1">
      <c r="A5" s="48"/>
      <c r="B5" s="48"/>
      <c r="C5" s="49"/>
      <c r="D5" s="49"/>
      <c r="E5" s="49"/>
      <c r="F5" s="49"/>
      <c r="G5" s="49"/>
      <c r="H5" s="49"/>
      <c r="I5" s="49"/>
      <c r="J5" s="9"/>
    </row>
    <row r="6" spans="1:18" s="10" customFormat="1" ht="15.75" customHeight="1">
      <c r="A6" s="238" t="s">
        <v>5</v>
      </c>
      <c r="B6" s="238" t="s">
        <v>3</v>
      </c>
      <c r="C6" s="245" t="s">
        <v>0</v>
      </c>
      <c r="D6" s="240" t="s">
        <v>4</v>
      </c>
      <c r="E6" s="118" t="s">
        <v>1</v>
      </c>
      <c r="F6" s="118" t="s">
        <v>1</v>
      </c>
      <c r="G6" s="117" t="s">
        <v>2</v>
      </c>
      <c r="H6" s="214" t="s">
        <v>8</v>
      </c>
      <c r="I6" s="214" t="s">
        <v>18</v>
      </c>
      <c r="J6" s="45"/>
      <c r="K6" s="42"/>
      <c r="L6" s="206"/>
      <c r="M6" s="42"/>
      <c r="Q6" s="128"/>
      <c r="R6" s="130"/>
    </row>
    <row r="7" spans="1:18" s="10" customFormat="1" ht="21" customHeight="1" thickBot="1">
      <c r="A7" s="239"/>
      <c r="B7" s="239"/>
      <c r="C7" s="246"/>
      <c r="D7" s="241"/>
      <c r="E7" s="11" t="s">
        <v>15</v>
      </c>
      <c r="F7" s="12" t="s">
        <v>16</v>
      </c>
      <c r="G7" s="116" t="s">
        <v>16</v>
      </c>
      <c r="H7" s="215"/>
      <c r="I7" s="215"/>
      <c r="J7" s="13"/>
      <c r="K7" s="42"/>
      <c r="L7" s="206"/>
      <c r="M7" s="42"/>
      <c r="Q7" s="128"/>
      <c r="R7" s="130"/>
    </row>
    <row r="8" spans="1:18" s="10" customFormat="1" ht="15.75" thickBot="1">
      <c r="A8" s="46">
        <v>1</v>
      </c>
      <c r="B8" s="14" t="s">
        <v>36</v>
      </c>
      <c r="C8" s="15"/>
      <c r="D8" s="16"/>
      <c r="E8" s="216" t="s">
        <v>20</v>
      </c>
      <c r="F8" s="217"/>
      <c r="G8" s="218"/>
      <c r="H8" s="106">
        <f>SUM(G9:G9)</f>
        <v>0</v>
      </c>
      <c r="I8" s="96"/>
      <c r="J8" s="13"/>
      <c r="K8" s="42"/>
      <c r="L8" s="206"/>
      <c r="M8" s="42"/>
      <c r="Q8" s="128"/>
      <c r="R8" s="130"/>
    </row>
    <row r="9" spans="1:18" s="10" customFormat="1" ht="28.5" customHeight="1" thickBot="1">
      <c r="A9" s="53" t="s">
        <v>30</v>
      </c>
      <c r="B9" s="17" t="s">
        <v>243</v>
      </c>
      <c r="C9" s="18" t="s">
        <v>6</v>
      </c>
      <c r="D9" s="19">
        <v>6</v>
      </c>
      <c r="E9" s="19"/>
      <c r="F9" s="19">
        <f>ROUND(E9*K9,2)</f>
        <v>0</v>
      </c>
      <c r="G9" s="20">
        <f>ROUND(D9*F9,2)</f>
        <v>0</v>
      </c>
      <c r="H9" s="107" t="s">
        <v>83</v>
      </c>
      <c r="I9" s="97" t="s">
        <v>82</v>
      </c>
      <c r="J9" s="13"/>
      <c r="K9" s="42">
        <v>1.24</v>
      </c>
      <c r="L9" s="207"/>
      <c r="M9" s="95">
        <v>1</v>
      </c>
      <c r="Q9" s="128"/>
      <c r="R9" s="130"/>
    </row>
    <row r="10" spans="1:20" ht="13.5" customHeight="1" thickBot="1">
      <c r="A10" s="46">
        <v>2</v>
      </c>
      <c r="B10" s="14" t="s">
        <v>130</v>
      </c>
      <c r="C10" s="15"/>
      <c r="D10" s="16"/>
      <c r="E10" s="216"/>
      <c r="F10" s="217"/>
      <c r="G10" s="218"/>
      <c r="H10" s="106">
        <f>SUM(G11:G18)</f>
        <v>0</v>
      </c>
      <c r="I10" s="96"/>
      <c r="J10" s="21"/>
      <c r="K10" s="42"/>
      <c r="L10" s="208"/>
      <c r="M10" s="43"/>
      <c r="P10" s="131">
        <v>1</v>
      </c>
      <c r="Q10" s="132">
        <v>1279.38</v>
      </c>
      <c r="R10" s="133">
        <v>0.63418799678</v>
      </c>
      <c r="S10" s="132">
        <f>R10*Q10</f>
        <v>811.3674393203966</v>
      </c>
      <c r="T10" s="132">
        <f>Q10-S10</f>
        <v>468.01256067960355</v>
      </c>
    </row>
    <row r="11" spans="1:20" ht="29.25" customHeight="1">
      <c r="A11" s="54" t="s">
        <v>180</v>
      </c>
      <c r="B11" s="193" t="s">
        <v>85</v>
      </c>
      <c r="C11" s="18" t="s">
        <v>13</v>
      </c>
      <c r="D11" s="19">
        <v>13.76</v>
      </c>
      <c r="E11" s="19"/>
      <c r="F11" s="19">
        <f>ROUND(E11*K11,2)</f>
        <v>0</v>
      </c>
      <c r="G11" s="20">
        <f>ROUND(D11*F11,2)</f>
        <v>0</v>
      </c>
      <c r="H11" s="108" t="s">
        <v>84</v>
      </c>
      <c r="I11" s="134" t="s">
        <v>82</v>
      </c>
      <c r="J11" s="21"/>
      <c r="K11" s="42">
        <f>K9</f>
        <v>1.24</v>
      </c>
      <c r="L11" s="208"/>
      <c r="M11" s="43">
        <f>M9</f>
        <v>1</v>
      </c>
      <c r="P11" s="131">
        <v>2</v>
      </c>
      <c r="Q11" s="132">
        <v>41043.9</v>
      </c>
      <c r="R11" s="133">
        <v>0.63418799678</v>
      </c>
      <c r="S11" s="132">
        <f>R11*Q11</f>
        <v>26029.548721038645</v>
      </c>
      <c r="T11" s="132">
        <f aca="true" t="shared" si="0" ref="T11:T20">Q11-S11</f>
        <v>15014.351278961356</v>
      </c>
    </row>
    <row r="12" spans="1:20" ht="15">
      <c r="A12" s="55" t="s">
        <v>181</v>
      </c>
      <c r="B12" s="194" t="s">
        <v>168</v>
      </c>
      <c r="C12" s="23" t="s">
        <v>37</v>
      </c>
      <c r="D12" s="24">
        <v>190</v>
      </c>
      <c r="E12" s="19"/>
      <c r="F12" s="19">
        <f aca="true" t="shared" si="1" ref="F12:F18">ROUND(E12*K12,2)</f>
        <v>0</v>
      </c>
      <c r="G12" s="20">
        <f aca="true" t="shared" si="2" ref="G12:G18">ROUND(D12*F12,2)</f>
        <v>0</v>
      </c>
      <c r="H12" s="109" t="s">
        <v>170</v>
      </c>
      <c r="I12" s="98" t="s">
        <v>82</v>
      </c>
      <c r="J12" s="21"/>
      <c r="K12" s="42">
        <f aca="true" t="shared" si="3" ref="K12:K18">K11</f>
        <v>1.24</v>
      </c>
      <c r="L12" s="208"/>
      <c r="M12" s="43">
        <f aca="true" t="shared" si="4" ref="M12:M18">M11</f>
        <v>1</v>
      </c>
      <c r="P12" s="131">
        <v>3</v>
      </c>
      <c r="Q12" s="132">
        <v>43534.62</v>
      </c>
      <c r="R12" s="133">
        <v>0.63418799678</v>
      </c>
      <c r="S12" s="132">
        <f aca="true" t="shared" si="5" ref="S12:S20">R12*Q12</f>
        <v>27609.13344837853</v>
      </c>
      <c r="T12" s="132">
        <f t="shared" si="0"/>
        <v>15925.486551621474</v>
      </c>
    </row>
    <row r="13" spans="1:20" ht="15">
      <c r="A13" s="55" t="s">
        <v>182</v>
      </c>
      <c r="B13" s="195" t="s">
        <v>124</v>
      </c>
      <c r="C13" s="23" t="s">
        <v>28</v>
      </c>
      <c r="D13" s="25">
        <v>1039.59</v>
      </c>
      <c r="E13" s="19"/>
      <c r="F13" s="19">
        <f t="shared" si="1"/>
        <v>0</v>
      </c>
      <c r="G13" s="20">
        <f t="shared" si="2"/>
        <v>0</v>
      </c>
      <c r="H13" s="110" t="s">
        <v>171</v>
      </c>
      <c r="I13" s="99" t="s">
        <v>82</v>
      </c>
      <c r="J13" s="21"/>
      <c r="K13" s="42">
        <f t="shared" si="3"/>
        <v>1.24</v>
      </c>
      <c r="L13" s="208"/>
      <c r="M13" s="43">
        <f t="shared" si="4"/>
        <v>1</v>
      </c>
      <c r="P13" s="131">
        <v>4</v>
      </c>
      <c r="Q13" s="132">
        <v>103782.72</v>
      </c>
      <c r="R13" s="133">
        <v>0.63418799678</v>
      </c>
      <c r="S13" s="132">
        <f t="shared" si="5"/>
        <v>65817.75529717964</v>
      </c>
      <c r="T13" s="132">
        <f t="shared" si="0"/>
        <v>37964.96470282036</v>
      </c>
    </row>
    <row r="14" spans="1:20" ht="15">
      <c r="A14" s="56" t="s">
        <v>183</v>
      </c>
      <c r="B14" s="195" t="s">
        <v>304</v>
      </c>
      <c r="C14" s="23" t="s">
        <v>28</v>
      </c>
      <c r="D14" s="25">
        <v>745.27</v>
      </c>
      <c r="E14" s="19"/>
      <c r="F14" s="19">
        <f>ROUND(E14*K14,2)</f>
        <v>0</v>
      </c>
      <c r="G14" s="20">
        <f>ROUND(D14*F14,2)</f>
        <v>0</v>
      </c>
      <c r="H14" s="110" t="s">
        <v>171</v>
      </c>
      <c r="I14" s="99" t="s">
        <v>82</v>
      </c>
      <c r="J14" s="21"/>
      <c r="K14" s="42">
        <f t="shared" si="3"/>
        <v>1.24</v>
      </c>
      <c r="L14" s="208"/>
      <c r="M14" s="43">
        <f t="shared" si="4"/>
        <v>1</v>
      </c>
      <c r="P14" s="131"/>
      <c r="Q14" s="132"/>
      <c r="R14" s="133"/>
      <c r="S14" s="132"/>
      <c r="T14" s="132"/>
    </row>
    <row r="15" spans="1:20" ht="25.5" customHeight="1">
      <c r="A15" s="56" t="s">
        <v>184</v>
      </c>
      <c r="B15" s="196" t="s">
        <v>172</v>
      </c>
      <c r="C15" s="23" t="s">
        <v>28</v>
      </c>
      <c r="D15" s="25">
        <v>491.2</v>
      </c>
      <c r="E15" s="119"/>
      <c r="F15" s="19">
        <f t="shared" si="1"/>
        <v>0</v>
      </c>
      <c r="G15" s="20">
        <f t="shared" si="2"/>
        <v>0</v>
      </c>
      <c r="H15" s="110" t="s">
        <v>167</v>
      </c>
      <c r="I15" s="99" t="s">
        <v>82</v>
      </c>
      <c r="J15" s="21"/>
      <c r="K15" s="42">
        <f>K13</f>
        <v>1.24</v>
      </c>
      <c r="L15" s="208"/>
      <c r="M15" s="43">
        <f>M13</f>
        <v>1</v>
      </c>
      <c r="P15" s="131">
        <v>5</v>
      </c>
      <c r="Q15" s="132">
        <v>80516.37</v>
      </c>
      <c r="R15" s="133">
        <v>0.63418799678</v>
      </c>
      <c r="S15" s="132">
        <f t="shared" si="5"/>
        <v>51062.51539829729</v>
      </c>
      <c r="T15" s="132">
        <f t="shared" si="0"/>
        <v>29453.854601702704</v>
      </c>
    </row>
    <row r="16" spans="1:20" ht="15">
      <c r="A16" s="55" t="s">
        <v>185</v>
      </c>
      <c r="B16" s="196" t="s">
        <v>87</v>
      </c>
      <c r="C16" s="18" t="s">
        <v>13</v>
      </c>
      <c r="D16" s="25">
        <v>39.8</v>
      </c>
      <c r="E16" s="119"/>
      <c r="F16" s="19">
        <f t="shared" si="1"/>
        <v>0</v>
      </c>
      <c r="G16" s="20">
        <f t="shared" si="2"/>
        <v>0</v>
      </c>
      <c r="H16" s="111" t="s">
        <v>86</v>
      </c>
      <c r="I16" s="99" t="s">
        <v>82</v>
      </c>
      <c r="J16" s="21"/>
      <c r="K16" s="42">
        <f t="shared" si="3"/>
        <v>1.24</v>
      </c>
      <c r="L16" s="208"/>
      <c r="M16" s="43">
        <f t="shared" si="4"/>
        <v>1</v>
      </c>
      <c r="P16" s="131">
        <v>6</v>
      </c>
      <c r="Q16" s="132">
        <v>63511.82</v>
      </c>
      <c r="R16" s="133">
        <v>0.63418799678</v>
      </c>
      <c r="S16" s="132">
        <f t="shared" si="5"/>
        <v>40278.43389765194</v>
      </c>
      <c r="T16" s="132">
        <f t="shared" si="0"/>
        <v>23233.386102348057</v>
      </c>
    </row>
    <row r="17" spans="1:20" ht="30" customHeight="1">
      <c r="A17" s="55" t="s">
        <v>186</v>
      </c>
      <c r="B17" s="195" t="s">
        <v>88</v>
      </c>
      <c r="C17" s="18" t="s">
        <v>6</v>
      </c>
      <c r="D17" s="25">
        <v>63.56</v>
      </c>
      <c r="E17" s="119"/>
      <c r="F17" s="19">
        <f t="shared" si="1"/>
        <v>0</v>
      </c>
      <c r="G17" s="20">
        <f t="shared" si="2"/>
        <v>0</v>
      </c>
      <c r="H17" s="111" t="s">
        <v>78</v>
      </c>
      <c r="I17" s="101" t="s">
        <v>82</v>
      </c>
      <c r="J17" s="21"/>
      <c r="K17" s="42">
        <f t="shared" si="3"/>
        <v>1.24</v>
      </c>
      <c r="L17" s="208"/>
      <c r="M17" s="43">
        <f t="shared" si="4"/>
        <v>1</v>
      </c>
      <c r="P17" s="131">
        <v>7</v>
      </c>
      <c r="Q17" s="132">
        <v>26861.19</v>
      </c>
      <c r="R17" s="133">
        <v>0.63418799678</v>
      </c>
      <c r="S17" s="132">
        <f t="shared" si="5"/>
        <v>17035.044277226967</v>
      </c>
      <c r="T17" s="132">
        <f t="shared" si="0"/>
        <v>9826.145722773032</v>
      </c>
    </row>
    <row r="18" spans="1:20" ht="39" thickBot="1">
      <c r="A18" s="55" t="s">
        <v>312</v>
      </c>
      <c r="B18" s="195" t="s">
        <v>89</v>
      </c>
      <c r="C18" s="18" t="s">
        <v>37</v>
      </c>
      <c r="D18" s="25">
        <v>40</v>
      </c>
      <c r="E18" s="119"/>
      <c r="F18" s="19">
        <f t="shared" si="1"/>
        <v>0</v>
      </c>
      <c r="G18" s="20">
        <f t="shared" si="2"/>
        <v>0</v>
      </c>
      <c r="H18" s="111" t="s">
        <v>90</v>
      </c>
      <c r="I18" s="97" t="s">
        <v>82</v>
      </c>
      <c r="J18" s="21"/>
      <c r="K18" s="42">
        <f t="shared" si="3"/>
        <v>1.24</v>
      </c>
      <c r="L18" s="208"/>
      <c r="M18" s="43">
        <f t="shared" si="4"/>
        <v>1</v>
      </c>
      <c r="P18" s="131">
        <v>8</v>
      </c>
      <c r="Q18" s="132">
        <v>38354.78</v>
      </c>
      <c r="R18" s="133">
        <v>0.63418799678</v>
      </c>
      <c r="S18" s="132">
        <f t="shared" si="5"/>
        <v>24324.14109513761</v>
      </c>
      <c r="T18" s="132">
        <f t="shared" si="0"/>
        <v>14030.63890486239</v>
      </c>
    </row>
    <row r="19" spans="1:20" ht="15.75" thickBot="1">
      <c r="A19" s="46">
        <v>3</v>
      </c>
      <c r="B19" s="63" t="s">
        <v>38</v>
      </c>
      <c r="C19" s="62"/>
      <c r="D19" s="26"/>
      <c r="E19" s="216"/>
      <c r="F19" s="217"/>
      <c r="G19" s="218"/>
      <c r="H19" s="106">
        <f>SUM(G20:G23)</f>
        <v>0</v>
      </c>
      <c r="I19" s="102"/>
      <c r="J19" s="21"/>
      <c r="K19" s="42"/>
      <c r="L19" s="209"/>
      <c r="P19" s="131">
        <v>9</v>
      </c>
      <c r="Q19" s="132">
        <v>53292.44</v>
      </c>
      <c r="R19" s="133">
        <v>0.63418799678</v>
      </c>
      <c r="S19" s="132">
        <f t="shared" si="5"/>
        <v>33797.425767118344</v>
      </c>
      <c r="T19" s="132">
        <f t="shared" si="0"/>
        <v>19495.01423288166</v>
      </c>
    </row>
    <row r="20" spans="1:20" ht="15">
      <c r="A20" s="55" t="s">
        <v>138</v>
      </c>
      <c r="B20" s="197" t="s">
        <v>174</v>
      </c>
      <c r="C20" s="18" t="s">
        <v>6</v>
      </c>
      <c r="D20" s="24">
        <v>469.31</v>
      </c>
      <c r="E20" s="119"/>
      <c r="F20" s="19">
        <f>ROUND(E20*K20,2)</f>
        <v>0</v>
      </c>
      <c r="G20" s="20">
        <f>ROUND(D20*F20,2)</f>
        <v>0</v>
      </c>
      <c r="H20" s="113" t="s">
        <v>173</v>
      </c>
      <c r="I20" s="99" t="s">
        <v>82</v>
      </c>
      <c r="J20" s="21"/>
      <c r="K20" s="42">
        <f>K18</f>
        <v>1.24</v>
      </c>
      <c r="L20" s="208"/>
      <c r="M20" s="43">
        <f>M18</f>
        <v>1</v>
      </c>
      <c r="P20" s="131">
        <v>10</v>
      </c>
      <c r="Q20" s="132">
        <v>20868.63</v>
      </c>
      <c r="R20" s="133">
        <v>0.63418799678</v>
      </c>
      <c r="S20" s="132">
        <f t="shared" si="5"/>
        <v>13234.634655243013</v>
      </c>
      <c r="T20" s="132">
        <f t="shared" si="0"/>
        <v>7633.995344756988</v>
      </c>
    </row>
    <row r="21" spans="1:20" ht="12.75" customHeight="1">
      <c r="A21" s="55" t="s">
        <v>139</v>
      </c>
      <c r="B21" s="198" t="s">
        <v>91</v>
      </c>
      <c r="C21" s="18" t="s">
        <v>6</v>
      </c>
      <c r="D21" s="24">
        <v>938.62</v>
      </c>
      <c r="E21" s="119"/>
      <c r="F21" s="19">
        <f>ROUND(E21*K21,2)</f>
        <v>0</v>
      </c>
      <c r="G21" s="20">
        <f>ROUND(D21*F21,2)</f>
        <v>0</v>
      </c>
      <c r="H21" s="113" t="s">
        <v>92</v>
      </c>
      <c r="I21" s="98" t="s">
        <v>82</v>
      </c>
      <c r="J21" s="21"/>
      <c r="K21" s="42">
        <f>K20</f>
        <v>1.24</v>
      </c>
      <c r="L21" s="208"/>
      <c r="M21" s="43">
        <f>M20</f>
        <v>1</v>
      </c>
      <c r="P21" s="131"/>
      <c r="Q21" s="132"/>
      <c r="R21" s="133"/>
      <c r="S21" s="131"/>
      <c r="T21" s="131"/>
    </row>
    <row r="22" spans="1:20" ht="12.75" customHeight="1">
      <c r="A22" s="57" t="s">
        <v>140</v>
      </c>
      <c r="B22" s="195" t="s">
        <v>177</v>
      </c>
      <c r="C22" s="18" t="s">
        <v>6</v>
      </c>
      <c r="D22" s="24">
        <v>938.62</v>
      </c>
      <c r="E22" s="119"/>
      <c r="F22" s="19">
        <f>ROUND(E22*K22,2)</f>
        <v>0</v>
      </c>
      <c r="G22" s="20">
        <f>ROUND(D22*F22,2)</f>
        <v>0</v>
      </c>
      <c r="H22" s="113" t="s">
        <v>79</v>
      </c>
      <c r="I22" s="100" t="s">
        <v>82</v>
      </c>
      <c r="J22" s="21"/>
      <c r="K22" s="42">
        <f>K21</f>
        <v>1.24</v>
      </c>
      <c r="L22" s="208"/>
      <c r="M22" s="43">
        <f>M21</f>
        <v>1</v>
      </c>
      <c r="P22" s="131"/>
      <c r="Q22" s="132"/>
      <c r="R22" s="133"/>
      <c r="S22" s="131"/>
      <c r="T22" s="131"/>
    </row>
    <row r="23" spans="1:20" ht="29.25" customHeight="1" thickBot="1">
      <c r="A23" s="57" t="s">
        <v>141</v>
      </c>
      <c r="B23" s="195" t="s">
        <v>125</v>
      </c>
      <c r="C23" s="18" t="s">
        <v>6</v>
      </c>
      <c r="D23" s="24">
        <v>110.27</v>
      </c>
      <c r="E23" s="119"/>
      <c r="F23" s="19">
        <f>ROUND(E23*K23,2)</f>
        <v>0</v>
      </c>
      <c r="G23" s="20">
        <f>ROUND(D23*F23,2)</f>
        <v>0</v>
      </c>
      <c r="H23" s="113" t="s">
        <v>93</v>
      </c>
      <c r="I23" s="104" t="s">
        <v>82</v>
      </c>
      <c r="J23" s="21"/>
      <c r="K23" s="42">
        <f>K22</f>
        <v>1.24</v>
      </c>
      <c r="L23" s="208"/>
      <c r="M23" s="43">
        <f>M22</f>
        <v>1</v>
      </c>
      <c r="P23" s="131"/>
      <c r="Q23" s="132"/>
      <c r="R23" s="133"/>
      <c r="S23" s="131"/>
      <c r="T23" s="131"/>
    </row>
    <row r="24" spans="1:12" ht="15.75" thickBot="1">
      <c r="A24" s="46">
        <v>5</v>
      </c>
      <c r="B24" s="63" t="s">
        <v>47</v>
      </c>
      <c r="C24" s="62"/>
      <c r="D24" s="26"/>
      <c r="E24" s="216"/>
      <c r="F24" s="217"/>
      <c r="G24" s="218"/>
      <c r="H24" s="106">
        <f>SUM(G25:G30)</f>
        <v>0</v>
      </c>
      <c r="I24" s="102"/>
      <c r="J24" s="21"/>
      <c r="K24" s="42"/>
      <c r="L24" s="209"/>
    </row>
    <row r="25" spans="1:13" ht="40.5" customHeight="1" thickBot="1">
      <c r="A25" s="54" t="s">
        <v>142</v>
      </c>
      <c r="B25" s="199" t="s">
        <v>305</v>
      </c>
      <c r="C25" s="18" t="s">
        <v>6</v>
      </c>
      <c r="D25" s="119">
        <v>597.87</v>
      </c>
      <c r="E25" s="119"/>
      <c r="F25" s="19">
        <f aca="true" t="shared" si="6" ref="F25:F30">ROUND(E25*K25,2)</f>
        <v>0</v>
      </c>
      <c r="G25" s="20">
        <f aca="true" t="shared" si="7" ref="G25:G30">ROUND(D25*F25,2)</f>
        <v>0</v>
      </c>
      <c r="H25" s="112">
        <v>92580</v>
      </c>
      <c r="I25" s="103" t="s">
        <v>9</v>
      </c>
      <c r="J25" s="21"/>
      <c r="K25" s="42">
        <f>K23</f>
        <v>1.24</v>
      </c>
      <c r="L25" s="208"/>
      <c r="M25" s="43">
        <f>M23</f>
        <v>1</v>
      </c>
    </row>
    <row r="26" spans="1:13" ht="40.5" customHeight="1">
      <c r="A26" s="54" t="s">
        <v>143</v>
      </c>
      <c r="B26" s="199" t="s">
        <v>307</v>
      </c>
      <c r="C26" s="18" t="s">
        <v>7</v>
      </c>
      <c r="D26" s="119">
        <v>14</v>
      </c>
      <c r="E26" s="119"/>
      <c r="F26" s="19">
        <f t="shared" si="6"/>
        <v>0</v>
      </c>
      <c r="G26" s="20">
        <f t="shared" si="7"/>
        <v>0</v>
      </c>
      <c r="H26" s="112">
        <v>92616</v>
      </c>
      <c r="I26" s="103" t="s">
        <v>9</v>
      </c>
      <c r="J26" s="21"/>
      <c r="K26" s="42">
        <f>K25</f>
        <v>1.24</v>
      </c>
      <c r="L26" s="208"/>
      <c r="M26" s="43">
        <f>M25</f>
        <v>1</v>
      </c>
    </row>
    <row r="27" spans="1:13" ht="51" customHeight="1">
      <c r="A27" s="54" t="s">
        <v>137</v>
      </c>
      <c r="B27" s="199" t="s">
        <v>306</v>
      </c>
      <c r="C27" s="31" t="s">
        <v>6</v>
      </c>
      <c r="D27" s="119">
        <v>597.87</v>
      </c>
      <c r="E27" s="119"/>
      <c r="F27" s="119">
        <f t="shared" si="6"/>
        <v>0</v>
      </c>
      <c r="G27" s="121">
        <f t="shared" si="7"/>
        <v>0</v>
      </c>
      <c r="H27" s="112">
        <v>94210</v>
      </c>
      <c r="I27" s="122" t="s">
        <v>9</v>
      </c>
      <c r="J27" s="21"/>
      <c r="K27" s="42">
        <f>K25</f>
        <v>1.24</v>
      </c>
      <c r="L27" s="208"/>
      <c r="M27" s="43">
        <f>M25</f>
        <v>1</v>
      </c>
    </row>
    <row r="28" spans="1:13" ht="54.75" customHeight="1">
      <c r="A28" s="54" t="s">
        <v>144</v>
      </c>
      <c r="B28" s="199" t="s">
        <v>175</v>
      </c>
      <c r="C28" s="31" t="s">
        <v>37</v>
      </c>
      <c r="D28" s="119">
        <v>25.25</v>
      </c>
      <c r="E28" s="119"/>
      <c r="F28" s="119">
        <f t="shared" si="6"/>
        <v>0</v>
      </c>
      <c r="G28" s="121">
        <f t="shared" si="7"/>
        <v>0</v>
      </c>
      <c r="H28" s="112">
        <v>94222</v>
      </c>
      <c r="I28" s="98" t="s">
        <v>9</v>
      </c>
      <c r="J28" s="21"/>
      <c r="K28" s="42">
        <f>K27</f>
        <v>1.24</v>
      </c>
      <c r="L28" s="208"/>
      <c r="M28" s="43">
        <f>M27</f>
        <v>1</v>
      </c>
    </row>
    <row r="29" spans="1:13" ht="15">
      <c r="A29" s="54" t="s">
        <v>136</v>
      </c>
      <c r="B29" s="199" t="s">
        <v>135</v>
      </c>
      <c r="C29" s="18" t="s">
        <v>37</v>
      </c>
      <c r="D29" s="119">
        <v>50.5</v>
      </c>
      <c r="E29" s="119"/>
      <c r="F29" s="19">
        <f t="shared" si="6"/>
        <v>0</v>
      </c>
      <c r="G29" s="20">
        <f t="shared" si="7"/>
        <v>0</v>
      </c>
      <c r="H29" s="112" t="s">
        <v>134</v>
      </c>
      <c r="I29" s="99" t="s">
        <v>82</v>
      </c>
      <c r="J29" s="21"/>
      <c r="K29" s="42">
        <f>K27</f>
        <v>1.24</v>
      </c>
      <c r="L29" s="208"/>
      <c r="M29" s="43">
        <f>M27</f>
        <v>1</v>
      </c>
    </row>
    <row r="30" spans="1:13" ht="15.75" thickBot="1">
      <c r="A30" s="54" t="s">
        <v>313</v>
      </c>
      <c r="B30" s="199" t="s">
        <v>179</v>
      </c>
      <c r="C30" s="18" t="s">
        <v>6</v>
      </c>
      <c r="D30" s="119">
        <v>168</v>
      </c>
      <c r="E30" s="119"/>
      <c r="F30" s="19">
        <f t="shared" si="6"/>
        <v>0</v>
      </c>
      <c r="G30" s="20">
        <f t="shared" si="7"/>
        <v>0</v>
      </c>
      <c r="H30" s="112" t="s">
        <v>178</v>
      </c>
      <c r="I30" s="98" t="s">
        <v>82</v>
      </c>
      <c r="J30" s="21"/>
      <c r="K30" s="42">
        <f>K29</f>
        <v>1.24</v>
      </c>
      <c r="L30" s="208"/>
      <c r="M30" s="43">
        <f>M25</f>
        <v>1</v>
      </c>
    </row>
    <row r="31" spans="1:12" ht="15.75" thickBot="1">
      <c r="A31" s="189">
        <v>6</v>
      </c>
      <c r="B31" s="27" t="s">
        <v>39</v>
      </c>
      <c r="C31" s="28"/>
      <c r="D31" s="26"/>
      <c r="E31" s="216"/>
      <c r="F31" s="217"/>
      <c r="G31" s="220"/>
      <c r="H31" s="106">
        <f>SUM(G32:G42)</f>
        <v>0</v>
      </c>
      <c r="I31" s="102"/>
      <c r="J31" s="21"/>
      <c r="K31" s="42"/>
      <c r="L31" s="209"/>
    </row>
    <row r="32" spans="1:13" ht="14.25">
      <c r="A32" s="201" t="s">
        <v>43</v>
      </c>
      <c r="B32" s="187" t="s">
        <v>95</v>
      </c>
      <c r="C32" s="157" t="s">
        <v>6</v>
      </c>
      <c r="D32" s="203">
        <v>13.5</v>
      </c>
      <c r="E32" s="158"/>
      <c r="F32" s="159">
        <f aca="true" t="shared" si="8" ref="F32:F42">ROUND(E32*K32,2)</f>
        <v>0</v>
      </c>
      <c r="G32" s="160">
        <f aca="true" t="shared" si="9" ref="G32:G42">ROUND(D32*F32,2)</f>
        <v>0</v>
      </c>
      <c r="H32" s="161" t="s">
        <v>126</v>
      </c>
      <c r="I32" s="162" t="s">
        <v>82</v>
      </c>
      <c r="J32" s="21"/>
      <c r="K32" s="42">
        <f>K30</f>
        <v>1.24</v>
      </c>
      <c r="L32" s="207"/>
      <c r="M32" s="43">
        <f>M30</f>
        <v>1</v>
      </c>
    </row>
    <row r="33" spans="1:13" ht="25.5">
      <c r="A33" s="201" t="s">
        <v>44</v>
      </c>
      <c r="B33" s="188" t="s">
        <v>308</v>
      </c>
      <c r="C33" s="157" t="s">
        <v>6</v>
      </c>
      <c r="D33" s="202">
        <v>17.5</v>
      </c>
      <c r="E33" s="163"/>
      <c r="F33" s="159">
        <f t="shared" si="8"/>
        <v>0</v>
      </c>
      <c r="G33" s="164">
        <f t="shared" si="9"/>
        <v>0</v>
      </c>
      <c r="H33" s="165" t="s">
        <v>277</v>
      </c>
      <c r="I33" s="166" t="s">
        <v>82</v>
      </c>
      <c r="J33" s="21"/>
      <c r="K33" s="42">
        <f>K32</f>
        <v>1.24</v>
      </c>
      <c r="L33" s="207"/>
      <c r="M33" s="43">
        <f>M32</f>
        <v>1</v>
      </c>
    </row>
    <row r="34" spans="1:13" ht="29.25" customHeight="1">
      <c r="A34" s="201" t="s">
        <v>131</v>
      </c>
      <c r="B34" s="182" t="s">
        <v>278</v>
      </c>
      <c r="C34" s="157" t="s">
        <v>7</v>
      </c>
      <c r="D34" s="202">
        <v>5</v>
      </c>
      <c r="E34" s="163"/>
      <c r="F34" s="159">
        <f t="shared" si="8"/>
        <v>0</v>
      </c>
      <c r="G34" s="164">
        <f t="shared" si="9"/>
        <v>0</v>
      </c>
      <c r="H34" s="167" t="s">
        <v>279</v>
      </c>
      <c r="I34" s="166" t="s">
        <v>82</v>
      </c>
      <c r="J34" s="21"/>
      <c r="K34" s="42">
        <f>K32</f>
        <v>1.24</v>
      </c>
      <c r="L34" s="207"/>
      <c r="M34" s="43">
        <f>M32</f>
        <v>1</v>
      </c>
    </row>
    <row r="35" spans="1:13" ht="25.5">
      <c r="A35" s="201" t="s">
        <v>45</v>
      </c>
      <c r="B35" s="168" t="s">
        <v>280</v>
      </c>
      <c r="C35" s="157" t="s">
        <v>6</v>
      </c>
      <c r="D35" s="202">
        <v>3.78</v>
      </c>
      <c r="E35" s="163"/>
      <c r="F35" s="159">
        <f t="shared" si="8"/>
        <v>0</v>
      </c>
      <c r="G35" s="164">
        <f t="shared" si="9"/>
        <v>0</v>
      </c>
      <c r="H35" s="167" t="s">
        <v>281</v>
      </c>
      <c r="I35" s="166" t="s">
        <v>82</v>
      </c>
      <c r="J35" s="21"/>
      <c r="K35" s="42">
        <f>K34</f>
        <v>1.24</v>
      </c>
      <c r="L35" s="207"/>
      <c r="M35" s="43">
        <f>M34</f>
        <v>1</v>
      </c>
    </row>
    <row r="36" spans="1:13" ht="25.5">
      <c r="A36" s="201" t="s">
        <v>46</v>
      </c>
      <c r="B36" s="168" t="s">
        <v>282</v>
      </c>
      <c r="C36" s="157" t="s">
        <v>6</v>
      </c>
      <c r="D36" s="202">
        <v>3.2</v>
      </c>
      <c r="E36" s="169"/>
      <c r="F36" s="159">
        <f t="shared" si="8"/>
        <v>0</v>
      </c>
      <c r="G36" s="164">
        <f t="shared" si="9"/>
        <v>0</v>
      </c>
      <c r="H36" s="167" t="s">
        <v>176</v>
      </c>
      <c r="I36" s="166" t="s">
        <v>82</v>
      </c>
      <c r="J36" s="21"/>
      <c r="K36" s="42">
        <f>K33</f>
        <v>1.24</v>
      </c>
      <c r="L36" s="207"/>
      <c r="M36" s="43">
        <f>M33</f>
        <v>1</v>
      </c>
    </row>
    <row r="37" spans="1:13" ht="14.25">
      <c r="A37" s="201" t="s">
        <v>187</v>
      </c>
      <c r="B37" s="168" t="s">
        <v>283</v>
      </c>
      <c r="C37" s="170" t="s">
        <v>6</v>
      </c>
      <c r="D37" s="204">
        <v>71.25</v>
      </c>
      <c r="E37" s="171"/>
      <c r="F37" s="159">
        <f t="shared" si="8"/>
        <v>0</v>
      </c>
      <c r="G37" s="164">
        <f t="shared" si="9"/>
        <v>0</v>
      </c>
      <c r="H37" s="172" t="s">
        <v>284</v>
      </c>
      <c r="I37" s="166" t="s">
        <v>82</v>
      </c>
      <c r="J37" s="21"/>
      <c r="K37" s="42">
        <f aca="true" t="shared" si="10" ref="K37:K42">K36</f>
        <v>1.24</v>
      </c>
      <c r="L37" s="207"/>
      <c r="M37" s="43">
        <f>M36</f>
        <v>1</v>
      </c>
    </row>
    <row r="38" spans="1:13" ht="25.5">
      <c r="A38" s="201" t="s">
        <v>188</v>
      </c>
      <c r="B38" s="168" t="s">
        <v>285</v>
      </c>
      <c r="C38" s="157" t="s">
        <v>50</v>
      </c>
      <c r="D38" s="204">
        <v>5</v>
      </c>
      <c r="E38" s="159"/>
      <c r="F38" s="159">
        <f t="shared" si="8"/>
        <v>0</v>
      </c>
      <c r="G38" s="164">
        <f t="shared" si="9"/>
        <v>0</v>
      </c>
      <c r="H38" s="172" t="s">
        <v>286</v>
      </c>
      <c r="I38" s="166" t="s">
        <v>82</v>
      </c>
      <c r="J38" s="21"/>
      <c r="K38" s="42">
        <f t="shared" si="10"/>
        <v>1.24</v>
      </c>
      <c r="L38" s="207"/>
      <c r="M38" s="43">
        <f>M37</f>
        <v>1</v>
      </c>
    </row>
    <row r="39" spans="1:13" ht="14.25">
      <c r="A39" s="201" t="s">
        <v>189</v>
      </c>
      <c r="B39" s="173" t="s">
        <v>287</v>
      </c>
      <c r="C39" s="174" t="s">
        <v>6</v>
      </c>
      <c r="D39" s="204">
        <v>36.75</v>
      </c>
      <c r="E39" s="175"/>
      <c r="F39" s="176">
        <f t="shared" si="8"/>
        <v>0</v>
      </c>
      <c r="G39" s="177">
        <f t="shared" si="9"/>
        <v>0</v>
      </c>
      <c r="H39" s="172" t="s">
        <v>127</v>
      </c>
      <c r="I39" s="166" t="s">
        <v>82</v>
      </c>
      <c r="J39" s="21"/>
      <c r="K39" s="42">
        <f t="shared" si="10"/>
        <v>1.24</v>
      </c>
      <c r="L39" s="207"/>
      <c r="M39" s="43">
        <f>M38</f>
        <v>1</v>
      </c>
    </row>
    <row r="40" spans="1:13" ht="35.25" customHeight="1">
      <c r="A40" s="201" t="s">
        <v>190</v>
      </c>
      <c r="B40" s="178" t="s">
        <v>288</v>
      </c>
      <c r="C40" s="170" t="s">
        <v>6</v>
      </c>
      <c r="D40" s="202">
        <v>4.2</v>
      </c>
      <c r="E40" s="179"/>
      <c r="F40" s="179">
        <f t="shared" si="8"/>
        <v>0</v>
      </c>
      <c r="G40" s="164">
        <f t="shared" si="9"/>
        <v>0</v>
      </c>
      <c r="H40" s="180" t="s">
        <v>128</v>
      </c>
      <c r="I40" s="181" t="s">
        <v>82</v>
      </c>
      <c r="J40" s="21"/>
      <c r="K40" s="42">
        <f>K39</f>
        <v>1.24</v>
      </c>
      <c r="L40" s="207"/>
      <c r="M40" s="43"/>
    </row>
    <row r="41" spans="1:13" ht="25.5" customHeight="1">
      <c r="A41" s="201" t="s">
        <v>302</v>
      </c>
      <c r="B41" s="178" t="s">
        <v>289</v>
      </c>
      <c r="C41" s="170" t="s">
        <v>6</v>
      </c>
      <c r="D41" s="202">
        <v>3.86</v>
      </c>
      <c r="E41" s="179"/>
      <c r="F41" s="179">
        <f t="shared" si="8"/>
        <v>0</v>
      </c>
      <c r="G41" s="164">
        <f t="shared" si="9"/>
        <v>0</v>
      </c>
      <c r="H41" s="180" t="s">
        <v>290</v>
      </c>
      <c r="I41" s="181" t="s">
        <v>82</v>
      </c>
      <c r="J41" s="21"/>
      <c r="K41" s="42">
        <f t="shared" si="10"/>
        <v>1.24</v>
      </c>
      <c r="L41" s="207"/>
      <c r="M41" s="43"/>
    </row>
    <row r="42" spans="1:13" ht="26.25" thickBot="1">
      <c r="A42" s="201" t="s">
        <v>303</v>
      </c>
      <c r="B42" s="178" t="s">
        <v>291</v>
      </c>
      <c r="C42" s="157" t="s">
        <v>7</v>
      </c>
      <c r="D42" s="202">
        <v>5</v>
      </c>
      <c r="E42" s="179"/>
      <c r="F42" s="179">
        <f t="shared" si="8"/>
        <v>0</v>
      </c>
      <c r="G42" s="164">
        <f t="shared" si="9"/>
        <v>0</v>
      </c>
      <c r="H42" s="180" t="s">
        <v>292</v>
      </c>
      <c r="I42" s="181" t="s">
        <v>82</v>
      </c>
      <c r="J42" s="21"/>
      <c r="K42" s="42">
        <f t="shared" si="10"/>
        <v>1.24</v>
      </c>
      <c r="L42" s="207"/>
      <c r="M42" s="43"/>
    </row>
    <row r="43" spans="1:16" ht="15.75" thickBot="1">
      <c r="A43" s="46">
        <v>7</v>
      </c>
      <c r="B43" s="27" t="s">
        <v>14</v>
      </c>
      <c r="C43" s="15"/>
      <c r="D43" s="61"/>
      <c r="E43" s="216"/>
      <c r="F43" s="217"/>
      <c r="G43" s="220"/>
      <c r="H43" s="106">
        <f>SUM(G44:G77)</f>
        <v>0</v>
      </c>
      <c r="I43" s="102"/>
      <c r="J43" s="21"/>
      <c r="K43" s="42">
        <f>K42</f>
        <v>1.24</v>
      </c>
      <c r="L43" s="207"/>
      <c r="M43" s="43">
        <f>M39</f>
        <v>1</v>
      </c>
      <c r="N43" s="29"/>
      <c r="O43" s="29"/>
      <c r="P43" s="29"/>
    </row>
    <row r="44" spans="1:16" ht="15">
      <c r="A44" s="148" t="s">
        <v>32</v>
      </c>
      <c r="B44" s="149" t="s">
        <v>194</v>
      </c>
      <c r="C44" s="31" t="s">
        <v>129</v>
      </c>
      <c r="D44" s="154">
        <v>5</v>
      </c>
      <c r="E44" s="119"/>
      <c r="F44" s="119">
        <f aca="true" t="shared" si="11" ref="F44:F77">ROUND(E44*K44,2)</f>
        <v>0</v>
      </c>
      <c r="G44" s="121">
        <f aca="true" t="shared" si="12" ref="G44:G77">ROUND(D44*F44,2)</f>
        <v>0</v>
      </c>
      <c r="H44" s="150" t="s">
        <v>96</v>
      </c>
      <c r="I44" s="103" t="s">
        <v>82</v>
      </c>
      <c r="J44" s="21"/>
      <c r="K44" s="42">
        <f aca="true" t="shared" si="13" ref="K44:K77">K43</f>
        <v>1.24</v>
      </c>
      <c r="L44" s="207"/>
      <c r="M44" s="43">
        <f>M43</f>
        <v>1</v>
      </c>
      <c r="N44" s="29"/>
      <c r="O44" s="29"/>
      <c r="P44" s="29"/>
    </row>
    <row r="45" spans="1:16" ht="25.5">
      <c r="A45" s="151" t="s">
        <v>33</v>
      </c>
      <c r="B45" s="30" t="s">
        <v>196</v>
      </c>
      <c r="C45" s="156" t="s">
        <v>48</v>
      </c>
      <c r="D45" s="155">
        <v>2</v>
      </c>
      <c r="E45" s="119"/>
      <c r="F45" s="119">
        <f t="shared" si="11"/>
        <v>0</v>
      </c>
      <c r="G45" s="121">
        <f t="shared" si="12"/>
        <v>0</v>
      </c>
      <c r="H45" s="153" t="s">
        <v>195</v>
      </c>
      <c r="I45" s="99" t="s">
        <v>82</v>
      </c>
      <c r="J45" s="21"/>
      <c r="K45" s="42">
        <f t="shared" si="13"/>
        <v>1.24</v>
      </c>
      <c r="L45" s="207"/>
      <c r="M45" s="43">
        <f>M43</f>
        <v>1</v>
      </c>
      <c r="N45" s="29"/>
      <c r="O45" s="29"/>
      <c r="P45" s="29"/>
    </row>
    <row r="46" spans="1:16" ht="15">
      <c r="A46" s="151" t="s">
        <v>41</v>
      </c>
      <c r="B46" s="152" t="s">
        <v>244</v>
      </c>
      <c r="C46" s="156" t="s">
        <v>48</v>
      </c>
      <c r="D46" s="155">
        <v>7</v>
      </c>
      <c r="E46" s="119"/>
      <c r="F46" s="119">
        <f t="shared" si="11"/>
        <v>0</v>
      </c>
      <c r="G46" s="121">
        <f t="shared" si="12"/>
        <v>0</v>
      </c>
      <c r="H46" s="153" t="s">
        <v>197</v>
      </c>
      <c r="I46" s="99" t="s">
        <v>82</v>
      </c>
      <c r="J46" s="21"/>
      <c r="K46" s="42">
        <f t="shared" si="13"/>
        <v>1.24</v>
      </c>
      <c r="L46" s="207"/>
      <c r="M46" s="43">
        <f>M45</f>
        <v>1</v>
      </c>
      <c r="N46" s="29"/>
      <c r="O46" s="29"/>
      <c r="P46" s="29"/>
    </row>
    <row r="47" spans="1:16" ht="25.5">
      <c r="A47" s="151" t="s">
        <v>52</v>
      </c>
      <c r="B47" s="30" t="s">
        <v>198</v>
      </c>
      <c r="C47" s="156" t="s">
        <v>48</v>
      </c>
      <c r="D47" s="155">
        <v>2</v>
      </c>
      <c r="E47" s="119"/>
      <c r="F47" s="119">
        <f t="shared" si="11"/>
        <v>0</v>
      </c>
      <c r="G47" s="121">
        <f t="shared" si="12"/>
        <v>0</v>
      </c>
      <c r="H47" s="153" t="s">
        <v>193</v>
      </c>
      <c r="I47" s="99" t="s">
        <v>82</v>
      </c>
      <c r="J47" s="21"/>
      <c r="K47" s="42">
        <f t="shared" si="13"/>
        <v>1.24</v>
      </c>
      <c r="L47" s="207"/>
      <c r="M47" s="43">
        <f>M44</f>
        <v>1</v>
      </c>
      <c r="N47" s="29"/>
      <c r="O47" s="29"/>
      <c r="P47" s="29"/>
    </row>
    <row r="48" spans="1:16" ht="15">
      <c r="A48" s="151" t="s">
        <v>53</v>
      </c>
      <c r="B48" s="152" t="s">
        <v>200</v>
      </c>
      <c r="C48" s="156" t="s">
        <v>48</v>
      </c>
      <c r="D48" s="155">
        <v>4</v>
      </c>
      <c r="E48" s="119"/>
      <c r="F48" s="119">
        <f t="shared" si="11"/>
        <v>0</v>
      </c>
      <c r="G48" s="121">
        <f t="shared" si="12"/>
        <v>0</v>
      </c>
      <c r="H48" s="153" t="s">
        <v>199</v>
      </c>
      <c r="I48" s="99" t="s">
        <v>82</v>
      </c>
      <c r="J48" s="21"/>
      <c r="K48" s="42">
        <f t="shared" si="13"/>
        <v>1.24</v>
      </c>
      <c r="L48" s="207"/>
      <c r="M48" s="43">
        <f>M47</f>
        <v>1</v>
      </c>
      <c r="N48" s="29"/>
      <c r="O48" s="29"/>
      <c r="P48" s="29"/>
    </row>
    <row r="49" spans="1:16" ht="15">
      <c r="A49" s="151" t="s">
        <v>54</v>
      </c>
      <c r="B49" s="152" t="s">
        <v>202</v>
      </c>
      <c r="C49" s="156" t="s">
        <v>48</v>
      </c>
      <c r="D49" s="155">
        <v>5</v>
      </c>
      <c r="E49" s="119"/>
      <c r="F49" s="119">
        <f t="shared" si="11"/>
        <v>0</v>
      </c>
      <c r="G49" s="121">
        <f t="shared" si="12"/>
        <v>0</v>
      </c>
      <c r="H49" s="153" t="s">
        <v>201</v>
      </c>
      <c r="I49" s="99" t="s">
        <v>82</v>
      </c>
      <c r="J49" s="21"/>
      <c r="K49" s="42">
        <f t="shared" si="13"/>
        <v>1.24</v>
      </c>
      <c r="L49" s="207"/>
      <c r="M49" s="43">
        <f>M48</f>
        <v>1</v>
      </c>
      <c r="N49" s="29"/>
      <c r="O49" s="29"/>
      <c r="P49" s="29"/>
    </row>
    <row r="50" spans="1:16" ht="15">
      <c r="A50" s="151" t="s">
        <v>56</v>
      </c>
      <c r="B50" s="152" t="s">
        <v>99</v>
      </c>
      <c r="C50" s="156" t="s">
        <v>48</v>
      </c>
      <c r="D50" s="155">
        <v>2</v>
      </c>
      <c r="E50" s="119"/>
      <c r="F50" s="119">
        <f t="shared" si="11"/>
        <v>0</v>
      </c>
      <c r="G50" s="121">
        <f t="shared" si="12"/>
        <v>0</v>
      </c>
      <c r="H50" s="153" t="s">
        <v>98</v>
      </c>
      <c r="I50" s="99" t="s">
        <v>82</v>
      </c>
      <c r="J50" s="21"/>
      <c r="K50" s="42">
        <f t="shared" si="13"/>
        <v>1.24</v>
      </c>
      <c r="L50" s="207"/>
      <c r="M50" s="43">
        <f>M49</f>
        <v>1</v>
      </c>
      <c r="N50" s="29"/>
      <c r="O50" s="29"/>
      <c r="P50" s="29"/>
    </row>
    <row r="51" spans="1:16" ht="15">
      <c r="A51" s="151" t="s">
        <v>55</v>
      </c>
      <c r="B51" s="152" t="s">
        <v>101</v>
      </c>
      <c r="C51" s="156" t="s">
        <v>48</v>
      </c>
      <c r="D51" s="155">
        <v>2</v>
      </c>
      <c r="E51" s="119"/>
      <c r="F51" s="119">
        <f t="shared" si="11"/>
        <v>0</v>
      </c>
      <c r="G51" s="121">
        <f t="shared" si="12"/>
        <v>0</v>
      </c>
      <c r="H51" s="153" t="s">
        <v>100</v>
      </c>
      <c r="I51" s="99" t="s">
        <v>82</v>
      </c>
      <c r="J51" s="21"/>
      <c r="K51" s="42">
        <f t="shared" si="13"/>
        <v>1.24</v>
      </c>
      <c r="L51" s="207"/>
      <c r="M51" s="43">
        <f>M47</f>
        <v>1</v>
      </c>
      <c r="N51" s="29"/>
      <c r="O51" s="29"/>
      <c r="P51" s="29"/>
    </row>
    <row r="52" spans="1:16" ht="15">
      <c r="A52" s="151" t="s">
        <v>57</v>
      </c>
      <c r="B52" s="152" t="s">
        <v>203</v>
      </c>
      <c r="C52" s="156" t="s">
        <v>48</v>
      </c>
      <c r="D52" s="155">
        <v>7</v>
      </c>
      <c r="E52" s="119"/>
      <c r="F52" s="119">
        <f t="shared" si="11"/>
        <v>0</v>
      </c>
      <c r="G52" s="121">
        <f t="shared" si="12"/>
        <v>0</v>
      </c>
      <c r="H52" s="153" t="s">
        <v>132</v>
      </c>
      <c r="I52" s="99" t="s">
        <v>82</v>
      </c>
      <c r="J52" s="21"/>
      <c r="K52" s="42">
        <f t="shared" si="13"/>
        <v>1.24</v>
      </c>
      <c r="L52" s="207"/>
      <c r="M52" s="43">
        <f>M50</f>
        <v>1</v>
      </c>
      <c r="N52" s="29"/>
      <c r="O52" s="29"/>
      <c r="P52" s="29"/>
    </row>
    <row r="53" spans="1:16" ht="15">
      <c r="A53" s="151" t="s">
        <v>58</v>
      </c>
      <c r="B53" s="152" t="s">
        <v>205</v>
      </c>
      <c r="C53" s="156" t="s">
        <v>48</v>
      </c>
      <c r="D53" s="155">
        <v>15</v>
      </c>
      <c r="E53" s="119"/>
      <c r="F53" s="119">
        <f t="shared" si="11"/>
        <v>0</v>
      </c>
      <c r="G53" s="121">
        <f t="shared" si="12"/>
        <v>0</v>
      </c>
      <c r="H53" s="153" t="s">
        <v>204</v>
      </c>
      <c r="I53" s="99" t="s">
        <v>82</v>
      </c>
      <c r="J53" s="21"/>
      <c r="K53" s="42">
        <f t="shared" si="13"/>
        <v>1.24</v>
      </c>
      <c r="L53" s="207"/>
      <c r="M53" s="43">
        <f>M52</f>
        <v>1</v>
      </c>
      <c r="N53" s="29"/>
      <c r="O53" s="29"/>
      <c r="P53" s="29"/>
    </row>
    <row r="54" spans="1:16" ht="15">
      <c r="A54" s="151" t="s">
        <v>59</v>
      </c>
      <c r="B54" s="152" t="s">
        <v>207</v>
      </c>
      <c r="C54" s="156" t="s">
        <v>48</v>
      </c>
      <c r="D54" s="155">
        <v>7</v>
      </c>
      <c r="E54" s="119"/>
      <c r="F54" s="119">
        <f t="shared" si="11"/>
        <v>0</v>
      </c>
      <c r="G54" s="121">
        <f t="shared" si="12"/>
        <v>0</v>
      </c>
      <c r="H54" s="153" t="s">
        <v>206</v>
      </c>
      <c r="I54" s="99" t="s">
        <v>82</v>
      </c>
      <c r="J54" s="21"/>
      <c r="K54" s="42">
        <f t="shared" si="13"/>
        <v>1.24</v>
      </c>
      <c r="L54" s="207"/>
      <c r="M54" s="43">
        <f>M52</f>
        <v>1</v>
      </c>
      <c r="N54" s="29"/>
      <c r="O54" s="29"/>
      <c r="P54" s="29"/>
    </row>
    <row r="55" spans="1:16" ht="41.25" customHeight="1">
      <c r="A55" s="151" t="s">
        <v>60</v>
      </c>
      <c r="B55" s="30" t="s">
        <v>209</v>
      </c>
      <c r="C55" s="156" t="s">
        <v>37</v>
      </c>
      <c r="D55" s="155">
        <v>6.2</v>
      </c>
      <c r="E55" s="119"/>
      <c r="F55" s="119">
        <f t="shared" si="11"/>
        <v>0</v>
      </c>
      <c r="G55" s="121">
        <f t="shared" si="12"/>
        <v>0</v>
      </c>
      <c r="H55" s="153" t="s">
        <v>208</v>
      </c>
      <c r="I55" s="99" t="s">
        <v>82</v>
      </c>
      <c r="J55" s="21"/>
      <c r="K55" s="42">
        <f t="shared" si="13"/>
        <v>1.24</v>
      </c>
      <c r="L55" s="207"/>
      <c r="M55" s="43">
        <f>M54</f>
        <v>1</v>
      </c>
      <c r="N55" s="29"/>
      <c r="O55" s="29"/>
      <c r="P55" s="29"/>
    </row>
    <row r="56" spans="1:16" ht="15">
      <c r="A56" s="151" t="s">
        <v>61</v>
      </c>
      <c r="B56" s="152" t="s">
        <v>211</v>
      </c>
      <c r="C56" s="156" t="s">
        <v>48</v>
      </c>
      <c r="D56" s="155">
        <v>6</v>
      </c>
      <c r="E56" s="119"/>
      <c r="F56" s="119">
        <f t="shared" si="11"/>
        <v>0</v>
      </c>
      <c r="G56" s="121">
        <f t="shared" si="12"/>
        <v>0</v>
      </c>
      <c r="H56" s="153" t="s">
        <v>210</v>
      </c>
      <c r="I56" s="99" t="s">
        <v>82</v>
      </c>
      <c r="J56" s="21"/>
      <c r="K56" s="42">
        <f t="shared" si="13"/>
        <v>1.24</v>
      </c>
      <c r="L56" s="207"/>
      <c r="M56" s="43">
        <f>M53</f>
        <v>1</v>
      </c>
      <c r="N56" s="29"/>
      <c r="O56" s="29"/>
      <c r="P56" s="29"/>
    </row>
    <row r="57" spans="1:16" ht="25.5">
      <c r="A57" s="151" t="s">
        <v>62</v>
      </c>
      <c r="B57" s="30" t="s">
        <v>212</v>
      </c>
      <c r="C57" s="156" t="s">
        <v>48</v>
      </c>
      <c r="D57" s="155">
        <v>2</v>
      </c>
      <c r="E57" s="119"/>
      <c r="F57" s="119">
        <f t="shared" si="11"/>
        <v>0</v>
      </c>
      <c r="G57" s="121">
        <f t="shared" si="12"/>
        <v>0</v>
      </c>
      <c r="H57" s="153" t="s">
        <v>102</v>
      </c>
      <c r="I57" s="99" t="s">
        <v>82</v>
      </c>
      <c r="J57" s="21"/>
      <c r="K57" s="42">
        <f t="shared" si="13"/>
        <v>1.24</v>
      </c>
      <c r="L57" s="207"/>
      <c r="M57" s="43">
        <f>M56</f>
        <v>1</v>
      </c>
      <c r="N57" s="29"/>
      <c r="O57" s="29"/>
      <c r="P57" s="29"/>
    </row>
    <row r="58" spans="1:16" ht="25.5">
      <c r="A58" s="151" t="s">
        <v>63</v>
      </c>
      <c r="B58" s="30" t="s">
        <v>214</v>
      </c>
      <c r="C58" s="156" t="s">
        <v>48</v>
      </c>
      <c r="D58" s="155">
        <v>3</v>
      </c>
      <c r="E58" s="119"/>
      <c r="F58" s="119">
        <f t="shared" si="11"/>
        <v>0</v>
      </c>
      <c r="G58" s="121">
        <f t="shared" si="12"/>
        <v>0</v>
      </c>
      <c r="H58" s="153" t="s">
        <v>213</v>
      </c>
      <c r="I58" s="99" t="s">
        <v>82</v>
      </c>
      <c r="J58" s="21"/>
      <c r="K58" s="42">
        <f t="shared" si="13"/>
        <v>1.24</v>
      </c>
      <c r="L58" s="207"/>
      <c r="M58" s="43">
        <f>M57</f>
        <v>1</v>
      </c>
      <c r="N58" s="29"/>
      <c r="O58" s="29"/>
      <c r="P58" s="29"/>
    </row>
    <row r="59" spans="1:16" ht="15">
      <c r="A59" s="151" t="s">
        <v>64</v>
      </c>
      <c r="B59" s="152" t="s">
        <v>215</v>
      </c>
      <c r="C59" s="156" t="s">
        <v>37</v>
      </c>
      <c r="D59" s="155">
        <v>2.7</v>
      </c>
      <c r="E59" s="119"/>
      <c r="F59" s="119">
        <f t="shared" si="11"/>
        <v>0</v>
      </c>
      <c r="G59" s="121">
        <f t="shared" si="12"/>
        <v>0</v>
      </c>
      <c r="H59" s="153" t="s">
        <v>216</v>
      </c>
      <c r="I59" s="99" t="s">
        <v>82</v>
      </c>
      <c r="J59" s="21"/>
      <c r="K59" s="42">
        <f t="shared" si="13"/>
        <v>1.24</v>
      </c>
      <c r="L59" s="207"/>
      <c r="M59" s="43">
        <f>M58</f>
        <v>1</v>
      </c>
      <c r="N59" s="29"/>
      <c r="O59" s="29"/>
      <c r="P59" s="29"/>
    </row>
    <row r="60" spans="1:16" ht="15">
      <c r="A60" s="151" t="s">
        <v>65</v>
      </c>
      <c r="B60" s="152" t="s">
        <v>218</v>
      </c>
      <c r="C60" s="156" t="s">
        <v>48</v>
      </c>
      <c r="D60" s="155">
        <v>5</v>
      </c>
      <c r="E60" s="119"/>
      <c r="F60" s="119">
        <f t="shared" si="11"/>
        <v>0</v>
      </c>
      <c r="G60" s="121">
        <f t="shared" si="12"/>
        <v>0</v>
      </c>
      <c r="H60" s="153" t="s">
        <v>217</v>
      </c>
      <c r="I60" s="99" t="s">
        <v>82</v>
      </c>
      <c r="J60" s="21"/>
      <c r="K60" s="42">
        <f t="shared" si="13"/>
        <v>1.24</v>
      </c>
      <c r="L60" s="207"/>
      <c r="M60" s="43">
        <f>M56</f>
        <v>1</v>
      </c>
      <c r="N60" s="29"/>
      <c r="O60" s="29"/>
      <c r="P60" s="29"/>
    </row>
    <row r="61" spans="1:16" ht="15">
      <c r="A61" s="151" t="s">
        <v>66</v>
      </c>
      <c r="B61" s="152" t="s">
        <v>103</v>
      </c>
      <c r="C61" s="156" t="s">
        <v>48</v>
      </c>
      <c r="D61" s="155">
        <v>4</v>
      </c>
      <c r="E61" s="119"/>
      <c r="F61" s="119">
        <f t="shared" si="11"/>
        <v>0</v>
      </c>
      <c r="G61" s="121">
        <f t="shared" si="12"/>
        <v>0</v>
      </c>
      <c r="H61" s="153" t="s">
        <v>104</v>
      </c>
      <c r="I61" s="99" t="s">
        <v>82</v>
      </c>
      <c r="J61" s="21"/>
      <c r="K61" s="42">
        <f t="shared" si="13"/>
        <v>1.24</v>
      </c>
      <c r="L61" s="207"/>
      <c r="M61" s="43">
        <f>M59</f>
        <v>1</v>
      </c>
      <c r="N61" s="29"/>
      <c r="O61" s="29"/>
      <c r="P61" s="29"/>
    </row>
    <row r="62" spans="1:16" ht="15">
      <c r="A62" s="151" t="s">
        <v>67</v>
      </c>
      <c r="B62" s="152" t="s">
        <v>220</v>
      </c>
      <c r="C62" s="156" t="s">
        <v>48</v>
      </c>
      <c r="D62" s="155">
        <v>4</v>
      </c>
      <c r="E62" s="119"/>
      <c r="F62" s="119">
        <f t="shared" si="11"/>
        <v>0</v>
      </c>
      <c r="G62" s="121">
        <f t="shared" si="12"/>
        <v>0</v>
      </c>
      <c r="H62" s="153" t="s">
        <v>219</v>
      </c>
      <c r="I62" s="99" t="s">
        <v>82</v>
      </c>
      <c r="J62" s="21"/>
      <c r="K62" s="42">
        <f t="shared" si="13"/>
        <v>1.24</v>
      </c>
      <c r="L62" s="207"/>
      <c r="M62" s="43">
        <f>M61</f>
        <v>1</v>
      </c>
      <c r="N62" s="29"/>
      <c r="O62" s="29"/>
      <c r="P62" s="29"/>
    </row>
    <row r="63" spans="1:16" ht="21" customHeight="1">
      <c r="A63" s="151" t="s">
        <v>68</v>
      </c>
      <c r="B63" s="152" t="s">
        <v>221</v>
      </c>
      <c r="C63" s="156" t="s">
        <v>48</v>
      </c>
      <c r="D63" s="155">
        <v>7</v>
      </c>
      <c r="E63" s="119"/>
      <c r="F63" s="119">
        <f t="shared" si="11"/>
        <v>0</v>
      </c>
      <c r="G63" s="121">
        <f t="shared" si="12"/>
        <v>0</v>
      </c>
      <c r="H63" s="153" t="s">
        <v>222</v>
      </c>
      <c r="I63" s="99" t="s">
        <v>82</v>
      </c>
      <c r="J63" s="21"/>
      <c r="K63" s="42">
        <f t="shared" si="13"/>
        <v>1.24</v>
      </c>
      <c r="L63" s="207"/>
      <c r="M63" s="43">
        <f>M61</f>
        <v>1</v>
      </c>
      <c r="N63" s="29"/>
      <c r="O63" s="29"/>
      <c r="P63" s="29"/>
    </row>
    <row r="64" spans="1:16" ht="25.5">
      <c r="A64" s="151" t="s">
        <v>69</v>
      </c>
      <c r="B64" s="30" t="s">
        <v>224</v>
      </c>
      <c r="C64" s="156" t="s">
        <v>48</v>
      </c>
      <c r="D64" s="155">
        <v>1</v>
      </c>
      <c r="E64" s="119"/>
      <c r="F64" s="119">
        <f t="shared" si="11"/>
        <v>0</v>
      </c>
      <c r="G64" s="121">
        <f t="shared" si="12"/>
        <v>0</v>
      </c>
      <c r="H64" s="153" t="s">
        <v>133</v>
      </c>
      <c r="I64" s="99" t="s">
        <v>82</v>
      </c>
      <c r="J64" s="21"/>
      <c r="K64" s="42">
        <f t="shared" si="13"/>
        <v>1.24</v>
      </c>
      <c r="L64" s="207"/>
      <c r="M64" s="43">
        <f>M63</f>
        <v>1</v>
      </c>
      <c r="N64" s="29"/>
      <c r="O64" s="29"/>
      <c r="P64" s="29"/>
    </row>
    <row r="65" spans="1:16" ht="25.5">
      <c r="A65" s="151" t="s">
        <v>70</v>
      </c>
      <c r="B65" s="30" t="s">
        <v>225</v>
      </c>
      <c r="C65" s="156" t="s">
        <v>48</v>
      </c>
      <c r="D65" s="155">
        <v>1</v>
      </c>
      <c r="E65" s="119"/>
      <c r="F65" s="119">
        <f t="shared" si="11"/>
        <v>0</v>
      </c>
      <c r="G65" s="121">
        <f t="shared" si="12"/>
        <v>0</v>
      </c>
      <c r="H65" s="153" t="s">
        <v>223</v>
      </c>
      <c r="I65" s="99" t="s">
        <v>82</v>
      </c>
      <c r="J65" s="21"/>
      <c r="K65" s="42">
        <f t="shared" si="13"/>
        <v>1.24</v>
      </c>
      <c r="L65" s="207"/>
      <c r="M65" s="43">
        <f>M62</f>
        <v>1</v>
      </c>
      <c r="N65" s="29"/>
      <c r="O65" s="29"/>
      <c r="P65" s="29"/>
    </row>
    <row r="66" spans="1:16" ht="15">
      <c r="A66" s="151" t="s">
        <v>71</v>
      </c>
      <c r="B66" s="152" t="s">
        <v>227</v>
      </c>
      <c r="C66" s="156" t="s">
        <v>48</v>
      </c>
      <c r="D66" s="155">
        <v>1</v>
      </c>
      <c r="E66" s="119"/>
      <c r="F66" s="119">
        <f t="shared" si="11"/>
        <v>0</v>
      </c>
      <c r="G66" s="121">
        <f t="shared" si="12"/>
        <v>0</v>
      </c>
      <c r="H66" s="153" t="s">
        <v>226</v>
      </c>
      <c r="I66" s="99" t="s">
        <v>82</v>
      </c>
      <c r="J66" s="21"/>
      <c r="K66" s="42">
        <f t="shared" si="13"/>
        <v>1.24</v>
      </c>
      <c r="L66" s="207"/>
      <c r="M66" s="43">
        <f>M65</f>
        <v>1</v>
      </c>
      <c r="N66" s="29"/>
      <c r="O66" s="29"/>
      <c r="P66" s="29"/>
    </row>
    <row r="67" spans="1:16" ht="15">
      <c r="A67" s="151" t="s">
        <v>72</v>
      </c>
      <c r="B67" s="152" t="s">
        <v>229</v>
      </c>
      <c r="C67" s="156" t="s">
        <v>48</v>
      </c>
      <c r="D67" s="155">
        <v>4</v>
      </c>
      <c r="E67" s="119"/>
      <c r="F67" s="119">
        <f t="shared" si="11"/>
        <v>0</v>
      </c>
      <c r="G67" s="121">
        <f t="shared" si="12"/>
        <v>0</v>
      </c>
      <c r="H67" s="153" t="s">
        <v>228</v>
      </c>
      <c r="I67" s="99" t="s">
        <v>82</v>
      </c>
      <c r="J67" s="21"/>
      <c r="K67" s="42">
        <f t="shared" si="13"/>
        <v>1.24</v>
      </c>
      <c r="L67" s="207"/>
      <c r="M67" s="43">
        <f>M66</f>
        <v>1</v>
      </c>
      <c r="N67" s="29"/>
      <c r="O67" s="29"/>
      <c r="P67" s="29"/>
    </row>
    <row r="68" spans="1:16" ht="30" customHeight="1">
      <c r="A68" s="151" t="s">
        <v>73</v>
      </c>
      <c r="B68" s="30" t="s">
        <v>231</v>
      </c>
      <c r="C68" s="156" t="s">
        <v>48</v>
      </c>
      <c r="D68" s="155">
        <v>7</v>
      </c>
      <c r="E68" s="119"/>
      <c r="F68" s="119">
        <f t="shared" si="11"/>
        <v>0</v>
      </c>
      <c r="G68" s="121">
        <f t="shared" si="12"/>
        <v>0</v>
      </c>
      <c r="H68" s="153" t="s">
        <v>230</v>
      </c>
      <c r="I68" s="99" t="s">
        <v>82</v>
      </c>
      <c r="J68" s="21"/>
      <c r="K68" s="42">
        <f t="shared" si="13"/>
        <v>1.24</v>
      </c>
      <c r="L68" s="207"/>
      <c r="M68" s="43">
        <f>M67</f>
        <v>1</v>
      </c>
      <c r="N68" s="29"/>
      <c r="O68" s="29"/>
      <c r="P68" s="29"/>
    </row>
    <row r="69" spans="1:16" ht="30" customHeight="1">
      <c r="A69" s="151" t="s">
        <v>74</v>
      </c>
      <c r="B69" s="30" t="s">
        <v>233</v>
      </c>
      <c r="C69" s="156" t="s">
        <v>48</v>
      </c>
      <c r="D69" s="155">
        <v>5</v>
      </c>
      <c r="E69" s="119"/>
      <c r="F69" s="119">
        <f t="shared" si="11"/>
        <v>0</v>
      </c>
      <c r="G69" s="121">
        <f t="shared" si="12"/>
        <v>0</v>
      </c>
      <c r="H69" s="153" t="s">
        <v>232</v>
      </c>
      <c r="I69" s="99" t="s">
        <v>82</v>
      </c>
      <c r="J69" s="21"/>
      <c r="K69" s="42">
        <f t="shared" si="13"/>
        <v>1.24</v>
      </c>
      <c r="L69" s="207"/>
      <c r="M69" s="43">
        <f aca="true" t="shared" si="14" ref="M69:M77">M68</f>
        <v>1</v>
      </c>
      <c r="N69" s="29"/>
      <c r="O69" s="29"/>
      <c r="P69" s="29"/>
    </row>
    <row r="70" spans="1:16" ht="25.5">
      <c r="A70" s="151" t="s">
        <v>314</v>
      </c>
      <c r="B70" s="30" t="s">
        <v>234</v>
      </c>
      <c r="C70" s="156" t="s">
        <v>37</v>
      </c>
      <c r="D70" s="155">
        <v>60</v>
      </c>
      <c r="E70" s="119"/>
      <c r="F70" s="119">
        <f t="shared" si="11"/>
        <v>0</v>
      </c>
      <c r="G70" s="121">
        <f t="shared" si="12"/>
        <v>0</v>
      </c>
      <c r="H70" s="153" t="s">
        <v>110</v>
      </c>
      <c r="I70" s="99" t="s">
        <v>82</v>
      </c>
      <c r="J70" s="21"/>
      <c r="K70" s="42">
        <f t="shared" si="13"/>
        <v>1.24</v>
      </c>
      <c r="L70" s="207"/>
      <c r="M70" s="43">
        <f t="shared" si="14"/>
        <v>1</v>
      </c>
      <c r="N70" s="29"/>
      <c r="O70" s="29"/>
      <c r="P70" s="29"/>
    </row>
    <row r="71" spans="1:16" ht="25.5">
      <c r="A71" s="151" t="s">
        <v>315</v>
      </c>
      <c r="B71" s="30" t="s">
        <v>235</v>
      </c>
      <c r="C71" s="156" t="s">
        <v>37</v>
      </c>
      <c r="D71" s="155">
        <v>30</v>
      </c>
      <c r="E71" s="119"/>
      <c r="F71" s="119">
        <f t="shared" si="11"/>
        <v>0</v>
      </c>
      <c r="G71" s="121">
        <f t="shared" si="12"/>
        <v>0</v>
      </c>
      <c r="H71" s="153" t="s">
        <v>108</v>
      </c>
      <c r="I71" s="99" t="s">
        <v>82</v>
      </c>
      <c r="J71" s="21"/>
      <c r="K71" s="42">
        <f t="shared" si="13"/>
        <v>1.24</v>
      </c>
      <c r="L71" s="207"/>
      <c r="M71" s="43">
        <f t="shared" si="14"/>
        <v>1</v>
      </c>
      <c r="N71" s="29"/>
      <c r="O71" s="29"/>
      <c r="P71" s="29"/>
    </row>
    <row r="72" spans="1:16" ht="25.5">
      <c r="A72" s="151" t="s">
        <v>316</v>
      </c>
      <c r="B72" s="30" t="s">
        <v>236</v>
      </c>
      <c r="C72" s="156" t="s">
        <v>37</v>
      </c>
      <c r="D72" s="155">
        <v>30</v>
      </c>
      <c r="E72" s="119"/>
      <c r="F72" s="119">
        <f t="shared" si="11"/>
        <v>0</v>
      </c>
      <c r="G72" s="121">
        <f t="shared" si="12"/>
        <v>0</v>
      </c>
      <c r="H72" s="153" t="s">
        <v>109</v>
      </c>
      <c r="I72" s="99" t="s">
        <v>82</v>
      </c>
      <c r="J72" s="21"/>
      <c r="K72" s="42">
        <f t="shared" si="13"/>
        <v>1.24</v>
      </c>
      <c r="L72" s="207"/>
      <c r="M72" s="43">
        <f t="shared" si="14"/>
        <v>1</v>
      </c>
      <c r="N72" s="29"/>
      <c r="O72" s="29"/>
      <c r="P72" s="29"/>
    </row>
    <row r="73" spans="1:16" ht="25.5">
      <c r="A73" s="151" t="s">
        <v>317</v>
      </c>
      <c r="B73" s="30" t="s">
        <v>237</v>
      </c>
      <c r="C73" s="156" t="s">
        <v>37</v>
      </c>
      <c r="D73" s="155">
        <v>120</v>
      </c>
      <c r="E73" s="119"/>
      <c r="F73" s="119">
        <f t="shared" si="11"/>
        <v>0</v>
      </c>
      <c r="G73" s="121">
        <f t="shared" si="12"/>
        <v>0</v>
      </c>
      <c r="H73" s="153" t="s">
        <v>105</v>
      </c>
      <c r="I73" s="99" t="s">
        <v>82</v>
      </c>
      <c r="J73" s="21"/>
      <c r="K73" s="42">
        <f t="shared" si="13"/>
        <v>1.24</v>
      </c>
      <c r="L73" s="207"/>
      <c r="M73" s="43">
        <f t="shared" si="14"/>
        <v>1</v>
      </c>
      <c r="N73" s="29"/>
      <c r="O73" s="29"/>
      <c r="P73" s="29"/>
    </row>
    <row r="74" spans="1:16" ht="25.5">
      <c r="A74" s="151" t="s">
        <v>318</v>
      </c>
      <c r="B74" s="30" t="s">
        <v>238</v>
      </c>
      <c r="C74" s="156" t="s">
        <v>37</v>
      </c>
      <c r="D74" s="155">
        <v>108</v>
      </c>
      <c r="E74" s="119"/>
      <c r="F74" s="119">
        <f t="shared" si="11"/>
        <v>0</v>
      </c>
      <c r="G74" s="121">
        <f t="shared" si="12"/>
        <v>0</v>
      </c>
      <c r="H74" s="153" t="s">
        <v>106</v>
      </c>
      <c r="I74" s="99" t="s">
        <v>82</v>
      </c>
      <c r="J74" s="21"/>
      <c r="K74" s="42">
        <f t="shared" si="13"/>
        <v>1.24</v>
      </c>
      <c r="L74" s="207"/>
      <c r="M74" s="43">
        <f t="shared" si="14"/>
        <v>1</v>
      </c>
      <c r="N74" s="29"/>
      <c r="O74" s="29"/>
      <c r="P74" s="29"/>
    </row>
    <row r="75" spans="1:16" ht="25.5">
      <c r="A75" s="151" t="s">
        <v>319</v>
      </c>
      <c r="B75" s="30" t="s">
        <v>239</v>
      </c>
      <c r="C75" s="156" t="s">
        <v>37</v>
      </c>
      <c r="D75" s="155">
        <v>288</v>
      </c>
      <c r="E75" s="119"/>
      <c r="F75" s="119">
        <f t="shared" si="11"/>
        <v>0</v>
      </c>
      <c r="G75" s="121">
        <f t="shared" si="12"/>
        <v>0</v>
      </c>
      <c r="H75" s="153" t="s">
        <v>107</v>
      </c>
      <c r="I75" s="99" t="s">
        <v>82</v>
      </c>
      <c r="J75" s="21"/>
      <c r="K75" s="42">
        <f t="shared" si="13"/>
        <v>1.24</v>
      </c>
      <c r="L75" s="207"/>
      <c r="M75" s="43">
        <f t="shared" si="14"/>
        <v>1</v>
      </c>
      <c r="N75" s="29"/>
      <c r="O75" s="29"/>
      <c r="P75" s="29"/>
    </row>
    <row r="76" spans="1:16" ht="25.5">
      <c r="A76" s="151" t="s">
        <v>320</v>
      </c>
      <c r="B76" s="30" t="s">
        <v>240</v>
      </c>
      <c r="C76" s="156" t="s">
        <v>6</v>
      </c>
      <c r="D76" s="155">
        <v>4.28</v>
      </c>
      <c r="E76" s="119"/>
      <c r="F76" s="119">
        <f t="shared" si="11"/>
        <v>0</v>
      </c>
      <c r="G76" s="121">
        <f t="shared" si="12"/>
        <v>0</v>
      </c>
      <c r="H76" s="153" t="s">
        <v>97</v>
      </c>
      <c r="I76" s="99" t="s">
        <v>82</v>
      </c>
      <c r="J76" s="21"/>
      <c r="K76" s="42">
        <f t="shared" si="13"/>
        <v>1.24</v>
      </c>
      <c r="L76" s="207"/>
      <c r="M76" s="43">
        <f t="shared" si="14"/>
        <v>1</v>
      </c>
      <c r="N76" s="29"/>
      <c r="O76" s="29"/>
      <c r="P76" s="29"/>
    </row>
    <row r="77" spans="1:16" ht="15">
      <c r="A77" s="151" t="s">
        <v>321</v>
      </c>
      <c r="B77" s="30" t="s">
        <v>241</v>
      </c>
      <c r="C77" s="156" t="s">
        <v>6</v>
      </c>
      <c r="D77" s="155">
        <v>20.08</v>
      </c>
      <c r="E77" s="119"/>
      <c r="F77" s="119">
        <f t="shared" si="11"/>
        <v>0</v>
      </c>
      <c r="G77" s="121">
        <f t="shared" si="12"/>
        <v>0</v>
      </c>
      <c r="H77" s="153" t="s">
        <v>242</v>
      </c>
      <c r="I77" s="99" t="s">
        <v>82</v>
      </c>
      <c r="J77" s="21"/>
      <c r="K77" s="42">
        <f t="shared" si="13"/>
        <v>1.24</v>
      </c>
      <c r="L77" s="207"/>
      <c r="M77" s="43">
        <f t="shared" si="14"/>
        <v>1</v>
      </c>
      <c r="N77" s="29"/>
      <c r="O77" s="29"/>
      <c r="P77" s="29"/>
    </row>
    <row r="78" spans="1:16" ht="15.75" thickBot="1">
      <c r="A78" s="151"/>
      <c r="B78" s="152"/>
      <c r="C78" s="156"/>
      <c r="D78" s="155"/>
      <c r="E78" s="119"/>
      <c r="F78" s="119"/>
      <c r="G78" s="121"/>
      <c r="H78" s="153"/>
      <c r="I78" s="99"/>
      <c r="J78" s="21"/>
      <c r="K78" s="42">
        <f>K68</f>
        <v>1.24</v>
      </c>
      <c r="L78" s="207"/>
      <c r="M78" s="43">
        <f>M65</f>
        <v>1</v>
      </c>
      <c r="N78" s="29"/>
      <c r="O78" s="29"/>
      <c r="P78" s="29"/>
    </row>
    <row r="79" spans="1:16" ht="15.75" thickBot="1">
      <c r="A79" s="47">
        <v>8</v>
      </c>
      <c r="B79" s="59" t="s">
        <v>40</v>
      </c>
      <c r="C79" s="60"/>
      <c r="D79" s="64"/>
      <c r="E79" s="242"/>
      <c r="F79" s="243"/>
      <c r="G79" s="244"/>
      <c r="H79" s="115">
        <f>SUM(G80:G102)</f>
        <v>0</v>
      </c>
      <c r="I79" s="105"/>
      <c r="J79" s="21"/>
      <c r="K79" s="42">
        <f aca="true" t="shared" si="15" ref="K79:K102">K69</f>
        <v>1.24</v>
      </c>
      <c r="L79" s="207"/>
      <c r="M79" s="43">
        <f aca="true" t="shared" si="16" ref="M79:M91">M66</f>
        <v>1</v>
      </c>
      <c r="N79" s="29"/>
      <c r="O79" s="29"/>
      <c r="P79" s="29"/>
    </row>
    <row r="80" spans="1:16" ht="25.5">
      <c r="A80" s="58" t="s">
        <v>34</v>
      </c>
      <c r="B80" s="30" t="s">
        <v>246</v>
      </c>
      <c r="C80" s="156" t="s">
        <v>48</v>
      </c>
      <c r="D80" s="120">
        <v>28</v>
      </c>
      <c r="E80" s="119"/>
      <c r="F80" s="119">
        <f aca="true" t="shared" si="17" ref="F80:F101">ROUND(E80*K80,2)</f>
        <v>0</v>
      </c>
      <c r="G80" s="121">
        <f aca="true" t="shared" si="18" ref="G80:G101">ROUND(D80*F80,2)</f>
        <v>0</v>
      </c>
      <c r="H80" s="114" t="s">
        <v>245</v>
      </c>
      <c r="I80" s="101" t="s">
        <v>82</v>
      </c>
      <c r="J80" s="21"/>
      <c r="K80" s="42">
        <f t="shared" si="15"/>
        <v>1.24</v>
      </c>
      <c r="L80" s="207"/>
      <c r="M80" s="43">
        <f t="shared" si="16"/>
        <v>1</v>
      </c>
      <c r="N80" s="29"/>
      <c r="O80" s="29"/>
      <c r="P80" s="29"/>
    </row>
    <row r="81" spans="1:16" ht="25.5">
      <c r="A81" s="54" t="s">
        <v>35</v>
      </c>
      <c r="B81" s="30" t="s">
        <v>247</v>
      </c>
      <c r="C81" s="156" t="s">
        <v>48</v>
      </c>
      <c r="D81" s="119">
        <v>16</v>
      </c>
      <c r="E81" s="119"/>
      <c r="F81" s="119">
        <f t="shared" si="17"/>
        <v>0</v>
      </c>
      <c r="G81" s="121">
        <f t="shared" si="18"/>
        <v>0</v>
      </c>
      <c r="H81" s="113" t="s">
        <v>111</v>
      </c>
      <c r="I81" s="99" t="s">
        <v>82</v>
      </c>
      <c r="J81" s="21"/>
      <c r="K81" s="42">
        <f t="shared" si="15"/>
        <v>1.24</v>
      </c>
      <c r="L81" s="207"/>
      <c r="M81" s="43">
        <f t="shared" si="16"/>
        <v>1</v>
      </c>
      <c r="N81" s="29"/>
      <c r="O81" s="29"/>
      <c r="P81" s="29"/>
    </row>
    <row r="82" spans="1:16" ht="25.5">
      <c r="A82" s="54" t="s">
        <v>145</v>
      </c>
      <c r="B82" s="30" t="s">
        <v>249</v>
      </c>
      <c r="C82" s="156" t="s">
        <v>48</v>
      </c>
      <c r="D82" s="119">
        <v>4</v>
      </c>
      <c r="E82" s="119"/>
      <c r="F82" s="119">
        <f t="shared" si="17"/>
        <v>0</v>
      </c>
      <c r="G82" s="121">
        <f t="shared" si="18"/>
        <v>0</v>
      </c>
      <c r="H82" s="113" t="s">
        <v>248</v>
      </c>
      <c r="I82" s="99" t="s">
        <v>82</v>
      </c>
      <c r="J82" s="21"/>
      <c r="K82" s="42">
        <f t="shared" si="15"/>
        <v>1.24</v>
      </c>
      <c r="L82" s="207"/>
      <c r="M82" s="43">
        <f t="shared" si="16"/>
        <v>1</v>
      </c>
      <c r="N82" s="29"/>
      <c r="O82" s="29"/>
      <c r="P82" s="29"/>
    </row>
    <row r="83" spans="1:16" ht="25.5">
      <c r="A83" s="54" t="s">
        <v>146</v>
      </c>
      <c r="B83" s="30" t="s">
        <v>251</v>
      </c>
      <c r="C83" s="156" t="s">
        <v>48</v>
      </c>
      <c r="D83" s="119">
        <v>20</v>
      </c>
      <c r="E83" s="119"/>
      <c r="F83" s="119">
        <f t="shared" si="17"/>
        <v>0</v>
      </c>
      <c r="G83" s="121">
        <f t="shared" si="18"/>
        <v>0</v>
      </c>
      <c r="H83" s="113" t="s">
        <v>250</v>
      </c>
      <c r="I83" s="99" t="s">
        <v>82</v>
      </c>
      <c r="J83" s="21"/>
      <c r="K83" s="42">
        <f t="shared" si="15"/>
        <v>1.24</v>
      </c>
      <c r="L83" s="207"/>
      <c r="M83" s="43">
        <f t="shared" si="16"/>
        <v>1</v>
      </c>
      <c r="N83" s="29"/>
      <c r="O83" s="29"/>
      <c r="P83" s="29"/>
    </row>
    <row r="84" spans="1:16" ht="15">
      <c r="A84" s="54" t="s">
        <v>147</v>
      </c>
      <c r="B84" s="30" t="s">
        <v>274</v>
      </c>
      <c r="C84" s="156" t="s">
        <v>48</v>
      </c>
      <c r="D84" s="119">
        <v>2</v>
      </c>
      <c r="E84" s="119"/>
      <c r="F84" s="119">
        <f t="shared" si="17"/>
        <v>0</v>
      </c>
      <c r="G84" s="121">
        <f t="shared" si="18"/>
        <v>0</v>
      </c>
      <c r="H84" s="113" t="s">
        <v>273</v>
      </c>
      <c r="I84" s="99" t="s">
        <v>82</v>
      </c>
      <c r="J84" s="21"/>
      <c r="K84" s="42">
        <f t="shared" si="15"/>
        <v>1.24</v>
      </c>
      <c r="L84" s="207"/>
      <c r="M84" s="43">
        <f t="shared" si="16"/>
        <v>1</v>
      </c>
      <c r="N84" s="29"/>
      <c r="O84" s="29"/>
      <c r="P84" s="29"/>
    </row>
    <row r="85" spans="1:16" ht="15">
      <c r="A85" s="54" t="s">
        <v>148</v>
      </c>
      <c r="B85" s="30" t="s">
        <v>272</v>
      </c>
      <c r="C85" s="156" t="s">
        <v>48</v>
      </c>
      <c r="D85" s="119">
        <v>40</v>
      </c>
      <c r="E85" s="119"/>
      <c r="F85" s="119">
        <f t="shared" si="17"/>
        <v>0</v>
      </c>
      <c r="G85" s="121">
        <f t="shared" si="18"/>
        <v>0</v>
      </c>
      <c r="H85" s="113" t="s">
        <v>271</v>
      </c>
      <c r="I85" s="99" t="s">
        <v>82</v>
      </c>
      <c r="J85" s="21"/>
      <c r="K85" s="42">
        <f t="shared" si="15"/>
        <v>1.24</v>
      </c>
      <c r="L85" s="207"/>
      <c r="M85" s="43">
        <f t="shared" si="16"/>
        <v>1</v>
      </c>
      <c r="N85" s="29"/>
      <c r="O85" s="29"/>
      <c r="P85" s="29"/>
    </row>
    <row r="86" spans="1:16" ht="15">
      <c r="A86" s="54" t="s">
        <v>149</v>
      </c>
      <c r="B86" s="30" t="s">
        <v>252</v>
      </c>
      <c r="C86" s="156" t="s">
        <v>48</v>
      </c>
      <c r="D86" s="119">
        <v>25</v>
      </c>
      <c r="E86" s="119"/>
      <c r="F86" s="119">
        <f t="shared" si="17"/>
        <v>0</v>
      </c>
      <c r="G86" s="121">
        <f t="shared" si="18"/>
        <v>0</v>
      </c>
      <c r="H86" s="113" t="s">
        <v>49</v>
      </c>
      <c r="I86" s="99" t="s">
        <v>82</v>
      </c>
      <c r="J86" s="21"/>
      <c r="K86" s="42">
        <f t="shared" si="15"/>
        <v>1.24</v>
      </c>
      <c r="L86" s="207"/>
      <c r="M86" s="43">
        <f t="shared" si="16"/>
        <v>1</v>
      </c>
      <c r="N86" s="29"/>
      <c r="O86" s="29"/>
      <c r="P86" s="29"/>
    </row>
    <row r="87" spans="1:16" ht="15">
      <c r="A87" s="54" t="s">
        <v>150</v>
      </c>
      <c r="B87" s="30" t="s">
        <v>115</v>
      </c>
      <c r="C87" s="156" t="s">
        <v>48</v>
      </c>
      <c r="D87" s="119">
        <v>15</v>
      </c>
      <c r="E87" s="119"/>
      <c r="F87" s="119">
        <f t="shared" si="17"/>
        <v>0</v>
      </c>
      <c r="G87" s="121">
        <f t="shared" si="18"/>
        <v>0</v>
      </c>
      <c r="H87" s="113" t="s">
        <v>114</v>
      </c>
      <c r="I87" s="99" t="s">
        <v>82</v>
      </c>
      <c r="J87" s="21"/>
      <c r="K87" s="42">
        <f t="shared" si="15"/>
        <v>1.24</v>
      </c>
      <c r="L87" s="207"/>
      <c r="M87" s="43">
        <f t="shared" si="16"/>
        <v>1</v>
      </c>
      <c r="N87" s="29"/>
      <c r="O87" s="29"/>
      <c r="P87" s="29"/>
    </row>
    <row r="88" spans="1:16" ht="15">
      <c r="A88" s="54" t="s">
        <v>151</v>
      </c>
      <c r="B88" s="30" t="s">
        <v>116</v>
      </c>
      <c r="C88" s="156" t="s">
        <v>48</v>
      </c>
      <c r="D88" s="119">
        <v>4</v>
      </c>
      <c r="E88" s="119"/>
      <c r="F88" s="119">
        <f t="shared" si="17"/>
        <v>0</v>
      </c>
      <c r="G88" s="121">
        <f t="shared" si="18"/>
        <v>0</v>
      </c>
      <c r="H88" s="113" t="s">
        <v>114</v>
      </c>
      <c r="I88" s="99" t="s">
        <v>82</v>
      </c>
      <c r="J88" s="21"/>
      <c r="K88" s="42">
        <f t="shared" si="15"/>
        <v>1.24</v>
      </c>
      <c r="L88" s="207"/>
      <c r="M88" s="43">
        <f t="shared" si="16"/>
        <v>1</v>
      </c>
      <c r="N88" s="29"/>
      <c r="O88" s="29"/>
      <c r="P88" s="29"/>
    </row>
    <row r="89" spans="1:16" ht="15">
      <c r="A89" s="54" t="s">
        <v>152</v>
      </c>
      <c r="B89" s="30" t="s">
        <v>113</v>
      </c>
      <c r="C89" s="156" t="s">
        <v>48</v>
      </c>
      <c r="D89" s="119">
        <v>5</v>
      </c>
      <c r="E89" s="119"/>
      <c r="F89" s="119">
        <f t="shared" si="17"/>
        <v>0</v>
      </c>
      <c r="G89" s="121">
        <f t="shared" si="18"/>
        <v>0</v>
      </c>
      <c r="H89" s="113" t="s">
        <v>112</v>
      </c>
      <c r="I89" s="99" t="s">
        <v>82</v>
      </c>
      <c r="J89" s="21"/>
      <c r="K89" s="42">
        <f t="shared" si="15"/>
        <v>1.24</v>
      </c>
      <c r="L89" s="207"/>
      <c r="M89" s="43">
        <f t="shared" si="16"/>
        <v>1</v>
      </c>
      <c r="N89" s="29"/>
      <c r="O89" s="29"/>
      <c r="P89" s="29"/>
    </row>
    <row r="90" spans="1:16" ht="25.5">
      <c r="A90" s="54" t="s">
        <v>153</v>
      </c>
      <c r="B90" s="30" t="s">
        <v>268</v>
      </c>
      <c r="C90" s="156" t="s">
        <v>48</v>
      </c>
      <c r="D90" s="119">
        <v>400</v>
      </c>
      <c r="E90" s="119"/>
      <c r="F90" s="119">
        <f aca="true" t="shared" si="19" ref="F90:F100">ROUND(E90*K90,2)</f>
        <v>0</v>
      </c>
      <c r="G90" s="121">
        <f aca="true" t="shared" si="20" ref="G90:G100">ROUND(D90*F90,2)</f>
        <v>0</v>
      </c>
      <c r="H90" s="113" t="s">
        <v>267</v>
      </c>
      <c r="I90" s="99" t="s">
        <v>82</v>
      </c>
      <c r="J90" s="21"/>
      <c r="K90" s="42">
        <f t="shared" si="15"/>
        <v>1.24</v>
      </c>
      <c r="L90" s="207"/>
      <c r="M90" s="43">
        <f t="shared" si="16"/>
        <v>1</v>
      </c>
      <c r="N90" s="29"/>
      <c r="O90" s="29"/>
      <c r="P90" s="29"/>
    </row>
    <row r="91" spans="1:16" ht="25.5">
      <c r="A91" s="54" t="s">
        <v>154</v>
      </c>
      <c r="B91" s="30" t="s">
        <v>270</v>
      </c>
      <c r="C91" s="156" t="s">
        <v>48</v>
      </c>
      <c r="D91" s="119">
        <v>200</v>
      </c>
      <c r="E91" s="119"/>
      <c r="F91" s="119">
        <f t="shared" si="19"/>
        <v>0</v>
      </c>
      <c r="G91" s="121">
        <f t="shared" si="20"/>
        <v>0</v>
      </c>
      <c r="H91" s="113" t="s">
        <v>269</v>
      </c>
      <c r="I91" s="99" t="s">
        <v>82</v>
      </c>
      <c r="J91" s="21"/>
      <c r="K91" s="42">
        <f t="shared" si="15"/>
        <v>1.24</v>
      </c>
      <c r="L91" s="207"/>
      <c r="M91" s="43">
        <f t="shared" si="16"/>
        <v>1</v>
      </c>
      <c r="N91" s="29"/>
      <c r="O91" s="29"/>
      <c r="P91" s="29"/>
    </row>
    <row r="92" spans="1:16" ht="25.5">
      <c r="A92" s="54" t="s">
        <v>155</v>
      </c>
      <c r="B92" s="30" t="s">
        <v>265</v>
      </c>
      <c r="C92" s="31" t="s">
        <v>37</v>
      </c>
      <c r="D92" s="119">
        <v>45</v>
      </c>
      <c r="E92" s="119"/>
      <c r="F92" s="119">
        <f t="shared" si="19"/>
        <v>0</v>
      </c>
      <c r="G92" s="121">
        <f t="shared" si="20"/>
        <v>0</v>
      </c>
      <c r="H92" s="113" t="s">
        <v>266</v>
      </c>
      <c r="I92" s="99" t="s">
        <v>82</v>
      </c>
      <c r="J92" s="21"/>
      <c r="K92" s="42">
        <f aca="true" t="shared" si="21" ref="K92:K101">K83</f>
        <v>1.24</v>
      </c>
      <c r="L92" s="207"/>
      <c r="M92" s="43">
        <f aca="true" t="shared" si="22" ref="M92:M102">M80</f>
        <v>1</v>
      </c>
      <c r="N92" s="29"/>
      <c r="O92" s="29"/>
      <c r="P92" s="29"/>
    </row>
    <row r="93" spans="1:16" ht="29.25" customHeight="1">
      <c r="A93" s="54" t="s">
        <v>156</v>
      </c>
      <c r="B93" s="30" t="s">
        <v>253</v>
      </c>
      <c r="C93" s="31" t="s">
        <v>37</v>
      </c>
      <c r="D93" s="119">
        <v>500</v>
      </c>
      <c r="E93" s="119"/>
      <c r="F93" s="119">
        <f t="shared" si="19"/>
        <v>0</v>
      </c>
      <c r="G93" s="121">
        <f t="shared" si="20"/>
        <v>0</v>
      </c>
      <c r="H93" s="113" t="s">
        <v>117</v>
      </c>
      <c r="I93" s="99" t="s">
        <v>82</v>
      </c>
      <c r="J93" s="21"/>
      <c r="K93" s="42">
        <f t="shared" si="21"/>
        <v>1.24</v>
      </c>
      <c r="L93" s="207"/>
      <c r="M93" s="43">
        <f t="shared" si="22"/>
        <v>1</v>
      </c>
      <c r="N93" s="29"/>
      <c r="O93" s="29"/>
      <c r="P93" s="29"/>
    </row>
    <row r="94" spans="1:16" ht="28.5" customHeight="1">
      <c r="A94" s="54" t="s">
        <v>157</v>
      </c>
      <c r="B94" s="30" t="s">
        <v>254</v>
      </c>
      <c r="C94" s="31" t="s">
        <v>37</v>
      </c>
      <c r="D94" s="119">
        <v>300</v>
      </c>
      <c r="E94" s="119"/>
      <c r="F94" s="119">
        <f t="shared" si="19"/>
        <v>0</v>
      </c>
      <c r="G94" s="121">
        <f t="shared" si="20"/>
        <v>0</v>
      </c>
      <c r="H94" s="113" t="s">
        <v>118</v>
      </c>
      <c r="I94" s="99" t="s">
        <v>82</v>
      </c>
      <c r="J94" s="21"/>
      <c r="K94" s="42">
        <f t="shared" si="21"/>
        <v>1.24</v>
      </c>
      <c r="L94" s="207"/>
      <c r="M94" s="43">
        <f t="shared" si="22"/>
        <v>1</v>
      </c>
      <c r="N94" s="29"/>
      <c r="O94" s="29"/>
      <c r="P94" s="29"/>
    </row>
    <row r="95" spans="1:16" ht="31.5" customHeight="1">
      <c r="A95" s="54" t="s">
        <v>158</v>
      </c>
      <c r="B95" s="30" t="s">
        <v>255</v>
      </c>
      <c r="C95" s="31" t="s">
        <v>37</v>
      </c>
      <c r="D95" s="119">
        <v>300</v>
      </c>
      <c r="E95" s="119"/>
      <c r="F95" s="119">
        <f t="shared" si="19"/>
        <v>0</v>
      </c>
      <c r="G95" s="121">
        <f t="shared" si="20"/>
        <v>0</v>
      </c>
      <c r="H95" s="113" t="s">
        <v>119</v>
      </c>
      <c r="I95" s="99" t="s">
        <v>82</v>
      </c>
      <c r="J95" s="21"/>
      <c r="K95" s="42">
        <f t="shared" si="21"/>
        <v>1.24</v>
      </c>
      <c r="L95" s="207"/>
      <c r="M95" s="43">
        <f t="shared" si="22"/>
        <v>1</v>
      </c>
      <c r="N95" s="29"/>
      <c r="O95" s="29"/>
      <c r="P95" s="29"/>
    </row>
    <row r="96" spans="1:16" ht="25.5">
      <c r="A96" s="54" t="s">
        <v>159</v>
      </c>
      <c r="B96" s="30" t="s">
        <v>256</v>
      </c>
      <c r="C96" s="156" t="s">
        <v>48</v>
      </c>
      <c r="D96" s="119">
        <v>1</v>
      </c>
      <c r="E96" s="119"/>
      <c r="F96" s="119">
        <f t="shared" si="19"/>
        <v>0</v>
      </c>
      <c r="G96" s="121">
        <f t="shared" si="20"/>
        <v>0</v>
      </c>
      <c r="H96" s="113" t="s">
        <v>257</v>
      </c>
      <c r="I96" s="99" t="s">
        <v>82</v>
      </c>
      <c r="J96" s="21"/>
      <c r="K96" s="42">
        <f t="shared" si="21"/>
        <v>1.24</v>
      </c>
      <c r="L96" s="207"/>
      <c r="M96" s="43">
        <f t="shared" si="22"/>
        <v>1</v>
      </c>
      <c r="N96" s="29"/>
      <c r="O96" s="29"/>
      <c r="P96" s="29"/>
    </row>
    <row r="97" spans="1:16" ht="25.5">
      <c r="A97" s="54" t="s">
        <v>160</v>
      </c>
      <c r="B97" s="30" t="s">
        <v>258</v>
      </c>
      <c r="C97" s="156" t="s">
        <v>48</v>
      </c>
      <c r="D97" s="119">
        <v>2</v>
      </c>
      <c r="E97" s="119"/>
      <c r="F97" s="119">
        <f t="shared" si="19"/>
        <v>0</v>
      </c>
      <c r="G97" s="121">
        <f t="shared" si="20"/>
        <v>0</v>
      </c>
      <c r="H97" s="113" t="s">
        <v>259</v>
      </c>
      <c r="I97" s="99" t="s">
        <v>82</v>
      </c>
      <c r="J97" s="21"/>
      <c r="K97" s="42">
        <f t="shared" si="21"/>
        <v>1.24</v>
      </c>
      <c r="L97" s="207"/>
      <c r="M97" s="43">
        <f t="shared" si="22"/>
        <v>1</v>
      </c>
      <c r="N97" s="29"/>
      <c r="O97" s="29"/>
      <c r="P97" s="29"/>
    </row>
    <row r="98" spans="1:16" ht="25.5">
      <c r="A98" s="54" t="s">
        <v>161</v>
      </c>
      <c r="B98" s="30" t="s">
        <v>264</v>
      </c>
      <c r="C98" s="156" t="s">
        <v>48</v>
      </c>
      <c r="D98" s="119">
        <v>11</v>
      </c>
      <c r="E98" s="119"/>
      <c r="F98" s="119">
        <f t="shared" si="19"/>
        <v>0</v>
      </c>
      <c r="G98" s="121">
        <f t="shared" si="20"/>
        <v>0</v>
      </c>
      <c r="H98" s="113" t="s">
        <v>260</v>
      </c>
      <c r="I98" s="99" t="s">
        <v>82</v>
      </c>
      <c r="J98" s="21"/>
      <c r="K98" s="42">
        <f t="shared" si="21"/>
        <v>1.24</v>
      </c>
      <c r="L98" s="207"/>
      <c r="M98" s="43">
        <f t="shared" si="22"/>
        <v>1</v>
      </c>
      <c r="N98" s="29"/>
      <c r="O98" s="29"/>
      <c r="P98" s="29"/>
    </row>
    <row r="99" spans="1:16" ht="25.5">
      <c r="A99" s="54" t="s">
        <v>162</v>
      </c>
      <c r="B99" s="30" t="s">
        <v>262</v>
      </c>
      <c r="C99" s="156" t="s">
        <v>48</v>
      </c>
      <c r="D99" s="119">
        <v>7</v>
      </c>
      <c r="E99" s="119"/>
      <c r="F99" s="119">
        <f t="shared" si="19"/>
        <v>0</v>
      </c>
      <c r="G99" s="121">
        <f t="shared" si="20"/>
        <v>0</v>
      </c>
      <c r="H99" s="113" t="s">
        <v>261</v>
      </c>
      <c r="I99" s="99" t="s">
        <v>82</v>
      </c>
      <c r="J99" s="21"/>
      <c r="K99" s="42">
        <f t="shared" si="21"/>
        <v>1.24</v>
      </c>
      <c r="L99" s="207"/>
      <c r="M99" s="43">
        <f t="shared" si="22"/>
        <v>1</v>
      </c>
      <c r="N99" s="29"/>
      <c r="O99" s="29"/>
      <c r="P99" s="29"/>
    </row>
    <row r="100" spans="1:16" ht="15">
      <c r="A100" s="54" t="s">
        <v>163</v>
      </c>
      <c r="B100" s="30" t="s">
        <v>263</v>
      </c>
      <c r="C100" s="156" t="s">
        <v>48</v>
      </c>
      <c r="D100" s="119">
        <v>4</v>
      </c>
      <c r="E100" s="119"/>
      <c r="F100" s="119">
        <f t="shared" si="19"/>
        <v>0</v>
      </c>
      <c r="G100" s="121">
        <f t="shared" si="20"/>
        <v>0</v>
      </c>
      <c r="H100" s="113" t="s">
        <v>51</v>
      </c>
      <c r="I100" s="99" t="s">
        <v>82</v>
      </c>
      <c r="J100" s="21"/>
      <c r="K100" s="42">
        <f t="shared" si="21"/>
        <v>1.24</v>
      </c>
      <c r="L100" s="207"/>
      <c r="M100" s="43">
        <f t="shared" si="22"/>
        <v>1</v>
      </c>
      <c r="N100" s="29"/>
      <c r="O100" s="29"/>
      <c r="P100" s="29"/>
    </row>
    <row r="101" spans="1:16" ht="15">
      <c r="A101" s="54" t="s">
        <v>164</v>
      </c>
      <c r="B101" s="30" t="s">
        <v>275</v>
      </c>
      <c r="C101" s="156" t="s">
        <v>48</v>
      </c>
      <c r="D101" s="119">
        <v>1</v>
      </c>
      <c r="E101" s="119"/>
      <c r="F101" s="119">
        <f t="shared" si="17"/>
        <v>0</v>
      </c>
      <c r="G101" s="121">
        <f t="shared" si="18"/>
        <v>0</v>
      </c>
      <c r="H101" s="113" t="s">
        <v>276</v>
      </c>
      <c r="I101" s="99" t="s">
        <v>82</v>
      </c>
      <c r="J101" s="21"/>
      <c r="K101" s="42">
        <f t="shared" si="21"/>
        <v>1.24</v>
      </c>
      <c r="L101" s="207"/>
      <c r="M101" s="43">
        <f t="shared" si="22"/>
        <v>1</v>
      </c>
      <c r="N101" s="29"/>
      <c r="O101" s="29"/>
      <c r="P101" s="29"/>
    </row>
    <row r="102" spans="1:16" ht="18.75" customHeight="1" thickBot="1">
      <c r="A102" s="54"/>
      <c r="B102" s="30"/>
      <c r="C102" s="31"/>
      <c r="D102" s="119"/>
      <c r="E102" s="119"/>
      <c r="F102" s="119"/>
      <c r="G102" s="121"/>
      <c r="H102" s="113"/>
      <c r="I102" s="101"/>
      <c r="J102" s="21"/>
      <c r="K102" s="42">
        <f t="shared" si="15"/>
        <v>1.24</v>
      </c>
      <c r="L102" s="207"/>
      <c r="M102" s="43">
        <f t="shared" si="22"/>
        <v>1</v>
      </c>
      <c r="N102" s="29"/>
      <c r="O102" s="29"/>
      <c r="P102" s="29"/>
    </row>
    <row r="103" spans="1:16" ht="15.75" thickBot="1">
      <c r="A103" s="189">
        <v>9</v>
      </c>
      <c r="B103" s="27" t="s">
        <v>29</v>
      </c>
      <c r="C103" s="28"/>
      <c r="D103" s="26"/>
      <c r="E103" s="216"/>
      <c r="F103" s="217"/>
      <c r="G103" s="220"/>
      <c r="H103" s="106">
        <f>SUM(G104:G105)</f>
        <v>0</v>
      </c>
      <c r="I103" s="102"/>
      <c r="J103" s="21"/>
      <c r="K103" s="42">
        <f>K97</f>
        <v>1.24</v>
      </c>
      <c r="L103" s="207"/>
      <c r="M103" s="43">
        <f>M94</f>
        <v>1</v>
      </c>
      <c r="N103" s="29"/>
      <c r="O103" s="29"/>
      <c r="P103" s="29"/>
    </row>
    <row r="104" spans="1:16" ht="41.25" customHeight="1">
      <c r="A104" s="190" t="s">
        <v>42</v>
      </c>
      <c r="B104" s="200" t="s">
        <v>169</v>
      </c>
      <c r="C104" s="31" t="s">
        <v>13</v>
      </c>
      <c r="D104" s="32">
        <v>21.41</v>
      </c>
      <c r="E104" s="19"/>
      <c r="F104" s="19">
        <f>ROUND(E104*K104,2)</f>
        <v>0</v>
      </c>
      <c r="G104" s="20">
        <f>ROUND(D104*F104,2)</f>
        <v>0</v>
      </c>
      <c r="H104" s="113" t="s">
        <v>120</v>
      </c>
      <c r="I104" s="101" t="s">
        <v>82</v>
      </c>
      <c r="J104" s="21"/>
      <c r="K104" s="42">
        <f>K98</f>
        <v>1.24</v>
      </c>
      <c r="L104" s="207"/>
      <c r="M104" s="43">
        <f>M95</f>
        <v>1</v>
      </c>
      <c r="N104" s="29"/>
      <c r="O104" s="29"/>
      <c r="P104" s="29"/>
    </row>
    <row r="105" spans="1:16" ht="41.25" customHeight="1" thickBot="1">
      <c r="A105" s="201" t="s">
        <v>75</v>
      </c>
      <c r="B105" s="182" t="s">
        <v>293</v>
      </c>
      <c r="C105" s="157" t="s">
        <v>6</v>
      </c>
      <c r="D105" s="202">
        <v>143.32</v>
      </c>
      <c r="E105" s="159"/>
      <c r="F105" s="159">
        <f>ROUND(E105*K105,2)</f>
        <v>0</v>
      </c>
      <c r="G105" s="164">
        <f>ROUND(D105*F105,2)</f>
        <v>0</v>
      </c>
      <c r="H105" s="167" t="s">
        <v>294</v>
      </c>
      <c r="I105" s="183" t="s">
        <v>82</v>
      </c>
      <c r="J105" s="21"/>
      <c r="K105" s="42">
        <f>K103</f>
        <v>1.24</v>
      </c>
      <c r="L105" s="210"/>
      <c r="M105" s="43">
        <f>M104</f>
        <v>1</v>
      </c>
      <c r="N105" s="29"/>
      <c r="O105" s="29"/>
      <c r="P105" s="29"/>
    </row>
    <row r="106" spans="1:16" ht="15.75" thickBot="1">
      <c r="A106" s="192">
        <v>10</v>
      </c>
      <c r="B106" s="27" t="s">
        <v>31</v>
      </c>
      <c r="C106" s="15"/>
      <c r="D106" s="61"/>
      <c r="E106" s="216"/>
      <c r="F106" s="217"/>
      <c r="G106" s="220"/>
      <c r="H106" s="106">
        <f>SUM(G107:G111)</f>
        <v>0</v>
      </c>
      <c r="I106" s="102"/>
      <c r="J106" s="21"/>
      <c r="K106" s="42">
        <f>K101</f>
        <v>1.24</v>
      </c>
      <c r="L106" s="207"/>
      <c r="M106" s="43">
        <f>M98</f>
        <v>1</v>
      </c>
      <c r="N106" s="29"/>
      <c r="O106" s="29"/>
      <c r="P106" s="29"/>
    </row>
    <row r="107" spans="1:16" ht="14.25">
      <c r="A107" s="201" t="s">
        <v>165</v>
      </c>
      <c r="B107" s="182" t="s">
        <v>121</v>
      </c>
      <c r="C107" s="157" t="s">
        <v>6</v>
      </c>
      <c r="D107" s="202">
        <v>522.16</v>
      </c>
      <c r="E107" s="169"/>
      <c r="F107" s="159">
        <f>ROUND(E107*K107,2)</f>
        <v>0</v>
      </c>
      <c r="G107" s="164">
        <f>ROUND(D107*F107,2)</f>
        <v>0</v>
      </c>
      <c r="H107" s="167" t="s">
        <v>122</v>
      </c>
      <c r="I107" s="183" t="s">
        <v>82</v>
      </c>
      <c r="J107" s="21"/>
      <c r="K107" s="42">
        <f>K105</f>
        <v>1.24</v>
      </c>
      <c r="L107" s="207"/>
      <c r="M107" s="43">
        <f>M105</f>
        <v>1</v>
      </c>
      <c r="N107" s="29"/>
      <c r="O107" s="29"/>
      <c r="P107" s="29"/>
    </row>
    <row r="108" spans="1:16" ht="14.25">
      <c r="A108" s="201" t="s">
        <v>166</v>
      </c>
      <c r="B108" s="191" t="s">
        <v>295</v>
      </c>
      <c r="C108" s="157" t="s">
        <v>6</v>
      </c>
      <c r="D108" s="202">
        <v>304.62</v>
      </c>
      <c r="E108" s="171"/>
      <c r="F108" s="159">
        <f>ROUND(E108*K108,2)</f>
        <v>0</v>
      </c>
      <c r="G108" s="164">
        <f>ROUND(D108*F108,2)</f>
        <v>0</v>
      </c>
      <c r="H108" s="167" t="s">
        <v>296</v>
      </c>
      <c r="I108" s="183" t="s">
        <v>82</v>
      </c>
      <c r="J108" s="21"/>
      <c r="K108" s="42">
        <f>K107</f>
        <v>1.24</v>
      </c>
      <c r="L108" s="207"/>
      <c r="M108" s="43">
        <f>M107</f>
        <v>1</v>
      </c>
      <c r="N108" s="29"/>
      <c r="O108" s="29"/>
      <c r="P108" s="29"/>
    </row>
    <row r="109" spans="1:16" ht="14.25">
      <c r="A109" s="201" t="s">
        <v>309</v>
      </c>
      <c r="B109" s="184" t="s">
        <v>297</v>
      </c>
      <c r="C109" s="157" t="s">
        <v>6</v>
      </c>
      <c r="D109" s="202">
        <v>24.36</v>
      </c>
      <c r="E109" s="159"/>
      <c r="F109" s="159">
        <f>ROUND(E109*K109,2)</f>
        <v>0</v>
      </c>
      <c r="G109" s="164">
        <f>ROUND(D109*F109,2)</f>
        <v>0</v>
      </c>
      <c r="H109" s="167" t="s">
        <v>298</v>
      </c>
      <c r="I109" s="183" t="s">
        <v>82</v>
      </c>
      <c r="J109" s="21"/>
      <c r="K109" s="42">
        <f>K108</f>
        <v>1.24</v>
      </c>
      <c r="L109" s="207"/>
      <c r="M109" s="43">
        <f>M108</f>
        <v>1</v>
      </c>
      <c r="N109" s="29"/>
      <c r="O109" s="29"/>
      <c r="P109" s="29"/>
    </row>
    <row r="110" spans="1:16" ht="25.5">
      <c r="A110" s="201" t="s">
        <v>310</v>
      </c>
      <c r="B110" s="182" t="s">
        <v>299</v>
      </c>
      <c r="C110" s="157" t="s">
        <v>6</v>
      </c>
      <c r="D110" s="202">
        <v>88.06</v>
      </c>
      <c r="E110" s="159"/>
      <c r="F110" s="159">
        <f>ROUND(E110*K110,2)</f>
        <v>0</v>
      </c>
      <c r="G110" s="164">
        <f>ROUND(D110*F110,2)</f>
        <v>0</v>
      </c>
      <c r="H110" s="185" t="s">
        <v>94</v>
      </c>
      <c r="I110" s="183" t="s">
        <v>82</v>
      </c>
      <c r="J110" s="21"/>
      <c r="K110" s="42">
        <v>1.24</v>
      </c>
      <c r="L110" s="207"/>
      <c r="M110" s="43">
        <f>M109</f>
        <v>1</v>
      </c>
      <c r="N110" s="29"/>
      <c r="O110" s="29"/>
      <c r="P110" s="29"/>
    </row>
    <row r="111" spans="1:16" ht="15" thickBot="1">
      <c r="A111" s="201" t="s">
        <v>311</v>
      </c>
      <c r="B111" s="182" t="s">
        <v>300</v>
      </c>
      <c r="C111" s="157" t="s">
        <v>6</v>
      </c>
      <c r="D111" s="202">
        <v>389</v>
      </c>
      <c r="E111" s="159"/>
      <c r="F111" s="159">
        <f>ROUND(E111*K111,2)</f>
        <v>0</v>
      </c>
      <c r="G111" s="164">
        <f>ROUND(D111*F111,2)</f>
        <v>0</v>
      </c>
      <c r="H111" s="186" t="s">
        <v>301</v>
      </c>
      <c r="I111" s="183" t="s">
        <v>82</v>
      </c>
      <c r="J111" s="21"/>
      <c r="K111" s="42">
        <f>K107</f>
        <v>1.24</v>
      </c>
      <c r="L111" s="207"/>
      <c r="M111" s="43">
        <f>M107</f>
        <v>1</v>
      </c>
      <c r="N111" s="29"/>
      <c r="O111" s="29"/>
      <c r="P111" s="29"/>
    </row>
    <row r="112" spans="1:16" ht="16.5" customHeight="1" thickBot="1">
      <c r="A112" s="225"/>
      <c r="B112" s="225"/>
      <c r="C112" s="225"/>
      <c r="D112" s="225"/>
      <c r="E112" s="225"/>
      <c r="F112" s="225"/>
      <c r="G112" s="225"/>
      <c r="H112" s="225"/>
      <c r="I112" s="225"/>
      <c r="J112" s="21"/>
      <c r="K112" s="42"/>
      <c r="L112" s="207"/>
      <c r="M112" s="43"/>
      <c r="N112" s="29"/>
      <c r="O112" s="29"/>
      <c r="P112" s="29"/>
    </row>
    <row r="113" spans="1:12" ht="23.25" thickBot="1">
      <c r="A113" s="222" t="s">
        <v>12</v>
      </c>
      <c r="B113" s="223"/>
      <c r="C113" s="223"/>
      <c r="D113" s="223"/>
      <c r="E113" s="223"/>
      <c r="F113" s="224"/>
      <c r="G113" s="52">
        <f>SUM(H106,H103,H79,H43,H31,H24,H19,H10,H8)</f>
        <v>0</v>
      </c>
      <c r="H113" s="50"/>
      <c r="I113" s="51"/>
      <c r="J113" s="33"/>
      <c r="L113" s="211"/>
    </row>
    <row r="114" spans="1:12" ht="15">
      <c r="A114" s="34"/>
      <c r="B114" s="34"/>
      <c r="C114" s="34"/>
      <c r="D114" s="34"/>
      <c r="E114" s="35"/>
      <c r="F114" s="35"/>
      <c r="G114" s="35"/>
      <c r="H114" s="36"/>
      <c r="I114" s="36"/>
      <c r="J114" s="37"/>
      <c r="K114" s="44"/>
      <c r="L114" s="212"/>
    </row>
    <row r="115" spans="1:12" ht="18.75">
      <c r="A115" s="34"/>
      <c r="B115" s="34"/>
      <c r="C115" s="34"/>
      <c r="D115" s="34"/>
      <c r="E115" s="35"/>
      <c r="F115" s="35"/>
      <c r="G115" s="219" t="s">
        <v>322</v>
      </c>
      <c r="H115" s="219"/>
      <c r="I115" s="219"/>
      <c r="J115" s="37"/>
      <c r="K115" s="44"/>
      <c r="L115" s="212"/>
    </row>
    <row r="116" spans="1:12" ht="15">
      <c r="A116" s="34"/>
      <c r="B116" s="34"/>
      <c r="C116" s="34"/>
      <c r="D116" s="34"/>
      <c r="E116" s="35"/>
      <c r="F116" s="35"/>
      <c r="G116" s="36"/>
      <c r="H116" s="36"/>
      <c r="I116" s="36"/>
      <c r="J116" s="37"/>
      <c r="K116" s="44"/>
      <c r="L116" s="212"/>
    </row>
    <row r="117" spans="1:12" ht="15">
      <c r="A117" s="34"/>
      <c r="B117" s="34"/>
      <c r="C117" s="34"/>
      <c r="D117" s="34"/>
      <c r="E117" s="35"/>
      <c r="F117" s="35"/>
      <c r="G117" s="36"/>
      <c r="H117" s="36"/>
      <c r="I117" s="36"/>
      <c r="J117" s="37"/>
      <c r="K117" s="44"/>
      <c r="L117" s="212"/>
    </row>
    <row r="118" spans="1:12" ht="15">
      <c r="A118" s="34"/>
      <c r="B118" s="34"/>
      <c r="C118" s="34"/>
      <c r="D118" s="34"/>
      <c r="E118" s="35"/>
      <c r="F118" s="35"/>
      <c r="G118" s="35"/>
      <c r="J118" s="37"/>
      <c r="K118" s="44"/>
      <c r="L118" s="212"/>
    </row>
    <row r="119" spans="1:12" ht="18.75">
      <c r="A119" s="34"/>
      <c r="B119" s="34"/>
      <c r="C119" s="34"/>
      <c r="D119" s="34"/>
      <c r="E119" s="38"/>
      <c r="F119" s="38"/>
      <c r="G119" s="38"/>
      <c r="H119" s="38"/>
      <c r="I119" s="38"/>
      <c r="J119" s="37"/>
      <c r="K119" s="44"/>
      <c r="L119" s="212"/>
    </row>
    <row r="120" spans="5:9" ht="18.75">
      <c r="E120" s="39"/>
      <c r="F120" s="39"/>
      <c r="G120" s="39"/>
      <c r="H120" s="39"/>
      <c r="I120" s="39"/>
    </row>
    <row r="121" spans="1:12" ht="18.75">
      <c r="A121" s="40"/>
      <c r="B121" s="40"/>
      <c r="C121" s="221"/>
      <c r="D121" s="221"/>
      <c r="E121" s="221"/>
      <c r="F121" s="221"/>
      <c r="G121" s="221"/>
      <c r="H121" s="41"/>
      <c r="I121" s="41"/>
      <c r="J121" s="37"/>
      <c r="K121" s="44"/>
      <c r="L121" s="212"/>
    </row>
    <row r="122" spans="4:6" ht="12.75">
      <c r="D122" s="213"/>
      <c r="E122" s="213"/>
      <c r="F122" s="213"/>
    </row>
    <row r="123" spans="1:12" ht="12.75">
      <c r="A123" s="29"/>
      <c r="B123" s="29"/>
      <c r="C123" s="29"/>
      <c r="D123" s="22"/>
      <c r="E123" s="22"/>
      <c r="F123" s="22"/>
      <c r="G123" s="22"/>
      <c r="H123" s="22"/>
      <c r="I123" s="22"/>
      <c r="J123" s="22"/>
      <c r="K123" s="43"/>
      <c r="L123" s="212"/>
    </row>
    <row r="124" spans="4:12" ht="12.75">
      <c r="D124" s="22"/>
      <c r="E124" s="22"/>
      <c r="F124" s="22"/>
      <c r="G124" s="22"/>
      <c r="H124" s="22"/>
      <c r="I124" s="22"/>
      <c r="J124" s="22"/>
      <c r="K124" s="43"/>
      <c r="L124" s="212"/>
    </row>
    <row r="125" spans="4:12" ht="12.75">
      <c r="D125" s="22"/>
      <c r="E125" s="22"/>
      <c r="F125" s="22"/>
      <c r="G125" s="22"/>
      <c r="H125" s="22"/>
      <c r="I125" s="22"/>
      <c r="J125" s="22"/>
      <c r="K125" s="43"/>
      <c r="L125" s="212"/>
    </row>
  </sheetData>
  <sheetProtection/>
  <mergeCells count="27">
    <mergeCell ref="E19:G19"/>
    <mergeCell ref="E43:G43"/>
    <mergeCell ref="E79:G79"/>
    <mergeCell ref="E106:G106"/>
    <mergeCell ref="B6:B7"/>
    <mergeCell ref="C6:C7"/>
    <mergeCell ref="E10:G10"/>
    <mergeCell ref="A1:I1"/>
    <mergeCell ref="A3:B3"/>
    <mergeCell ref="C3:I3"/>
    <mergeCell ref="C2:I2"/>
    <mergeCell ref="C4:I4"/>
    <mergeCell ref="H6:H7"/>
    <mergeCell ref="A4:B4"/>
    <mergeCell ref="A6:A7"/>
    <mergeCell ref="D6:D7"/>
    <mergeCell ref="A2:B2"/>
    <mergeCell ref="D122:F122"/>
    <mergeCell ref="I6:I7"/>
    <mergeCell ref="E8:G8"/>
    <mergeCell ref="G115:I115"/>
    <mergeCell ref="E103:G103"/>
    <mergeCell ref="E24:G24"/>
    <mergeCell ref="E31:G31"/>
    <mergeCell ref="C121:G121"/>
    <mergeCell ref="A113:F113"/>
    <mergeCell ref="A112:I112"/>
  </mergeCells>
  <printOptions horizontalCentered="1"/>
  <pageMargins left="0.5905511811023623" right="0.7874015748031497" top="0.984251968503937" bottom="0.7874015748031497" header="0" footer="0.3937007874015748"/>
  <pageSetup fitToHeight="4" fitToWidth="1" horizontalDpi="360" verticalDpi="360" orientation="landscape" paperSize="9" scale="62" r:id="rId1"/>
  <rowBreaks count="1" manualBreakCount="1">
    <brk id="1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70" zoomScaleNormal="70" zoomScaleSheetLayoutView="70" zoomScalePageLayoutView="0" workbookViewId="0" topLeftCell="A1">
      <selection activeCell="M15" sqref="M15"/>
    </sheetView>
  </sheetViews>
  <sheetFormatPr defaultColWidth="9.140625" defaultRowHeight="12.75"/>
  <cols>
    <col min="2" max="2" width="32.7109375" style="0" customWidth="1"/>
    <col min="3" max="3" width="19.7109375" style="0" customWidth="1"/>
    <col min="4" max="4" width="12.421875" style="0" customWidth="1"/>
    <col min="5" max="5" width="11.28125" style="0" customWidth="1"/>
    <col min="6" max="6" width="14.421875" style="0" bestFit="1" customWidth="1"/>
    <col min="7" max="7" width="12.140625" style="0" customWidth="1"/>
    <col min="8" max="8" width="15.7109375" style="0" customWidth="1"/>
    <col min="9" max="9" width="10.8515625" style="0" customWidth="1"/>
    <col min="10" max="10" width="14.00390625" style="0" bestFit="1" customWidth="1"/>
    <col min="11" max="11" width="11.421875" style="0" customWidth="1"/>
    <col min="12" max="12" width="15.28125" style="0" bestFit="1" customWidth="1"/>
    <col min="13" max="13" width="13.57421875" style="0" customWidth="1"/>
    <col min="14" max="14" width="14.421875" style="0" bestFit="1" customWidth="1"/>
    <col min="15" max="15" width="13.8515625" style="0" customWidth="1"/>
    <col min="16" max="16" width="16.421875" style="0" customWidth="1"/>
    <col min="17" max="17" width="17.00390625" style="0" customWidth="1"/>
  </cols>
  <sheetData>
    <row r="1" spans="1:16" s="3" customFormat="1" ht="37.5" customHeight="1">
      <c r="A1" s="253" t="s">
        <v>11</v>
      </c>
      <c r="B1" s="253"/>
      <c r="C1" s="247" t="s">
        <v>27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50" t="str">
        <f>PLANILHA!C4</f>
        <v>BDI: 24%</v>
      </c>
    </row>
    <row r="2" spans="1:16" s="1" customFormat="1" ht="24.75" customHeight="1">
      <c r="A2" s="252" t="s">
        <v>10</v>
      </c>
      <c r="B2" s="252"/>
      <c r="C2" s="248" t="str">
        <f>PLANILHA!C2</f>
        <v>CONSTRUÇÃO DO CLUBE MUNICIPAL : Rua Inácio Gonçalves Oliveira, nº. 21, esquina com a ONV-030, Centro, Onda Verde/SP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51"/>
    </row>
    <row r="3" spans="1:16" s="1" customFormat="1" ht="51" customHeight="1">
      <c r="A3" s="260" t="s">
        <v>19</v>
      </c>
      <c r="B3" s="260"/>
      <c r="C3" s="249" t="str">
        <f>PLANILHA!C3</f>
        <v>SINAPI – 14/09/2023 e CDHU - 191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126" t="str">
        <f>PLANILHA!G115</f>
        <v>Onda Verde/SP, 24 de novembro de 2023.</v>
      </c>
    </row>
    <row r="4" spans="1:16" s="1" customFormat="1" ht="28.5" customHeight="1" thickBo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6" s="2" customFormat="1" ht="15.75" customHeight="1" thickBot="1">
      <c r="A5" s="265" t="s">
        <v>5</v>
      </c>
      <c r="B5" s="265" t="s">
        <v>3</v>
      </c>
      <c r="C5" s="147" t="s">
        <v>2</v>
      </c>
      <c r="D5" s="144" t="s">
        <v>24</v>
      </c>
      <c r="E5" s="261" t="s">
        <v>21</v>
      </c>
      <c r="F5" s="262"/>
      <c r="G5" s="256" t="s">
        <v>22</v>
      </c>
      <c r="H5" s="257"/>
      <c r="I5" s="271" t="s">
        <v>23</v>
      </c>
      <c r="J5" s="264"/>
      <c r="K5" s="263" t="s">
        <v>77</v>
      </c>
      <c r="L5" s="264"/>
      <c r="M5" s="263" t="s">
        <v>191</v>
      </c>
      <c r="N5" s="264"/>
      <c r="O5" s="263" t="s">
        <v>192</v>
      </c>
      <c r="P5" s="264"/>
    </row>
    <row r="6" spans="1:17" s="2" customFormat="1" ht="36.75" customHeight="1" thickBot="1">
      <c r="A6" s="267"/>
      <c r="B6" s="266"/>
      <c r="C6" s="135"/>
      <c r="D6" s="74" t="s">
        <v>25</v>
      </c>
      <c r="E6" s="137" t="s">
        <v>25</v>
      </c>
      <c r="F6" s="74" t="s">
        <v>76</v>
      </c>
      <c r="G6" s="74" t="s">
        <v>25</v>
      </c>
      <c r="H6" s="74" t="s">
        <v>76</v>
      </c>
      <c r="I6" s="74" t="s">
        <v>25</v>
      </c>
      <c r="J6" s="74" t="s">
        <v>76</v>
      </c>
      <c r="K6" s="74" t="s">
        <v>25</v>
      </c>
      <c r="L6" s="88" t="s">
        <v>76</v>
      </c>
      <c r="M6" s="74" t="s">
        <v>25</v>
      </c>
      <c r="N6" s="88" t="s">
        <v>76</v>
      </c>
      <c r="O6" s="74" t="s">
        <v>25</v>
      </c>
      <c r="P6" s="88" t="s">
        <v>76</v>
      </c>
      <c r="Q6" s="123">
        <f>SUM(Q7:Q15)</f>
        <v>0</v>
      </c>
    </row>
    <row r="7" spans="1:17" ht="15">
      <c r="A7" s="93">
        <f>PLANILHA!A8</f>
        <v>1</v>
      </c>
      <c r="B7" s="138" t="str">
        <f>PLANILHA!B8</f>
        <v>Serviços Preliminares</v>
      </c>
      <c r="C7" s="139">
        <f>PLANILHA!H8</f>
        <v>0</v>
      </c>
      <c r="D7" s="140" t="e">
        <f>C7/C16</f>
        <v>#DIV/0!</v>
      </c>
      <c r="E7" s="141">
        <v>1</v>
      </c>
      <c r="F7" s="139">
        <f>E7*C7</f>
        <v>0</v>
      </c>
      <c r="G7" s="142"/>
      <c r="H7" s="143">
        <f>G7*C7</f>
        <v>0</v>
      </c>
      <c r="I7" s="142"/>
      <c r="J7" s="143">
        <f>I7*C7</f>
        <v>0</v>
      </c>
      <c r="K7" s="142"/>
      <c r="L7" s="143">
        <f>K7*C7</f>
        <v>0</v>
      </c>
      <c r="M7" s="142"/>
      <c r="N7" s="143">
        <f>M7*C7</f>
        <v>0</v>
      </c>
      <c r="O7" s="142"/>
      <c r="P7" s="143">
        <f>O7*C7</f>
        <v>0</v>
      </c>
      <c r="Q7" s="4">
        <f aca="true" t="shared" si="0" ref="Q7:Q14">SUM(P7,N7,L7,J7,H7,F7)</f>
        <v>0</v>
      </c>
    </row>
    <row r="8" spans="1:17" ht="15">
      <c r="A8" s="93">
        <f>PLANILHA!A10</f>
        <v>2</v>
      </c>
      <c r="B8" s="72" t="str">
        <f>PLANILHA!B10</f>
        <v>Infraestrutura / Estrutura</v>
      </c>
      <c r="C8" s="79">
        <f>PLANILHA!H10</f>
        <v>0</v>
      </c>
      <c r="D8" s="75" t="e">
        <f>C8/C16</f>
        <v>#DIV/0!</v>
      </c>
      <c r="E8" s="83">
        <v>0.5</v>
      </c>
      <c r="F8" s="79">
        <f>E8*C8</f>
        <v>0</v>
      </c>
      <c r="G8" s="83">
        <v>0.5</v>
      </c>
      <c r="H8" s="86">
        <f aca="true" t="shared" si="1" ref="H8:H15">G8*C8</f>
        <v>0</v>
      </c>
      <c r="I8" s="82"/>
      <c r="J8" s="86">
        <f aca="true" t="shared" si="2" ref="J8:J15">I8*C8</f>
        <v>0</v>
      </c>
      <c r="K8" s="82"/>
      <c r="L8" s="86">
        <f aca="true" t="shared" si="3" ref="L8:L15">K8*C8</f>
        <v>0</v>
      </c>
      <c r="M8" s="82"/>
      <c r="N8" s="86">
        <f aca="true" t="shared" si="4" ref="N8:N15">M8*C8</f>
        <v>0</v>
      </c>
      <c r="O8" s="82"/>
      <c r="P8" s="86">
        <f aca="true" t="shared" si="5" ref="P8:P15">O8*C8</f>
        <v>0</v>
      </c>
      <c r="Q8" s="4">
        <f t="shared" si="0"/>
        <v>0</v>
      </c>
    </row>
    <row r="9" spans="1:17" ht="15">
      <c r="A9" s="93">
        <f>PLANILHA!A19</f>
        <v>3</v>
      </c>
      <c r="B9" s="72" t="str">
        <f>PLANILHA!B19</f>
        <v>Alvenaria </v>
      </c>
      <c r="C9" s="79">
        <f>PLANILHA!H19</f>
        <v>0</v>
      </c>
      <c r="D9" s="75" t="e">
        <f>C9/C16</f>
        <v>#DIV/0!</v>
      </c>
      <c r="E9" s="124"/>
      <c r="F9" s="79">
        <f aca="true" t="shared" si="6" ref="F9:F15">E9*C9</f>
        <v>0</v>
      </c>
      <c r="G9" s="83">
        <v>0.5</v>
      </c>
      <c r="H9" s="86">
        <f t="shared" si="1"/>
        <v>0</v>
      </c>
      <c r="I9" s="83">
        <v>0.5</v>
      </c>
      <c r="J9" s="86">
        <f t="shared" si="2"/>
        <v>0</v>
      </c>
      <c r="K9" s="82"/>
      <c r="L9" s="86">
        <f t="shared" si="3"/>
        <v>0</v>
      </c>
      <c r="M9" s="82"/>
      <c r="N9" s="86">
        <f t="shared" si="4"/>
        <v>0</v>
      </c>
      <c r="O9" s="82"/>
      <c r="P9" s="86">
        <f t="shared" si="5"/>
        <v>0</v>
      </c>
      <c r="Q9" s="4">
        <f t="shared" si="0"/>
        <v>0</v>
      </c>
    </row>
    <row r="10" spans="1:17" ht="15">
      <c r="A10" s="93">
        <f>PLANILHA!A24</f>
        <v>5</v>
      </c>
      <c r="B10" s="72" t="str">
        <f>PLANILHA!B24</f>
        <v>Cobertura</v>
      </c>
      <c r="C10" s="79">
        <f>PLANILHA!H24</f>
        <v>0</v>
      </c>
      <c r="D10" s="75" t="e">
        <f>C10/C16</f>
        <v>#DIV/0!</v>
      </c>
      <c r="E10" s="82"/>
      <c r="F10" s="79">
        <f t="shared" si="6"/>
        <v>0</v>
      </c>
      <c r="G10" s="124"/>
      <c r="H10" s="86">
        <f t="shared" si="1"/>
        <v>0</v>
      </c>
      <c r="I10" s="83">
        <v>0.5</v>
      </c>
      <c r="J10" s="86">
        <f t="shared" si="2"/>
        <v>0</v>
      </c>
      <c r="K10" s="83">
        <v>0.5</v>
      </c>
      <c r="L10" s="86">
        <f t="shared" si="3"/>
        <v>0</v>
      </c>
      <c r="M10" s="82"/>
      <c r="N10" s="86">
        <f t="shared" si="4"/>
        <v>0</v>
      </c>
      <c r="O10" s="82"/>
      <c r="P10" s="86">
        <f t="shared" si="5"/>
        <v>0</v>
      </c>
      <c r="Q10" s="4">
        <f t="shared" si="0"/>
        <v>0</v>
      </c>
    </row>
    <row r="11" spans="1:17" ht="15">
      <c r="A11" s="93">
        <f>PLANILHA!A31</f>
        <v>6</v>
      </c>
      <c r="B11" s="72" t="str">
        <f>PLANILHA!B31</f>
        <v>Esquadrias e Vidros </v>
      </c>
      <c r="C11" s="79">
        <f>PLANILHA!H31</f>
        <v>0</v>
      </c>
      <c r="D11" s="75" t="e">
        <f>C11/C16</f>
        <v>#DIV/0!</v>
      </c>
      <c r="E11" s="82"/>
      <c r="F11" s="79">
        <f t="shared" si="6"/>
        <v>0</v>
      </c>
      <c r="G11" s="124"/>
      <c r="H11" s="86">
        <f t="shared" si="1"/>
        <v>0</v>
      </c>
      <c r="I11" s="124"/>
      <c r="J11" s="86">
        <f t="shared" si="2"/>
        <v>0</v>
      </c>
      <c r="K11" s="83">
        <v>1</v>
      </c>
      <c r="L11" s="86">
        <f t="shared" si="3"/>
        <v>0</v>
      </c>
      <c r="M11" s="82"/>
      <c r="N11" s="86">
        <f t="shared" si="4"/>
        <v>0</v>
      </c>
      <c r="O11" s="82"/>
      <c r="P11" s="86">
        <f t="shared" si="5"/>
        <v>0</v>
      </c>
      <c r="Q11" s="4">
        <f t="shared" si="0"/>
        <v>0</v>
      </c>
    </row>
    <row r="12" spans="1:17" ht="15">
      <c r="A12" s="93">
        <f>PLANILHA!A43</f>
        <v>7</v>
      </c>
      <c r="B12" s="72" t="str">
        <f>PLANILHA!B43</f>
        <v>Instalaçoes Hidraulicas / Acessorios</v>
      </c>
      <c r="C12" s="79">
        <f>PLANILHA!H43</f>
        <v>0</v>
      </c>
      <c r="D12" s="75" t="e">
        <f>C12/C16</f>
        <v>#DIV/0!</v>
      </c>
      <c r="E12" s="82"/>
      <c r="F12" s="79">
        <f t="shared" si="6"/>
        <v>0</v>
      </c>
      <c r="G12" s="124"/>
      <c r="H12" s="86">
        <f t="shared" si="1"/>
        <v>0</v>
      </c>
      <c r="I12" s="124"/>
      <c r="J12" s="86">
        <f t="shared" si="2"/>
        <v>0</v>
      </c>
      <c r="K12" s="83">
        <v>0.5</v>
      </c>
      <c r="L12" s="86">
        <f t="shared" si="3"/>
        <v>0</v>
      </c>
      <c r="M12" s="82"/>
      <c r="N12" s="86">
        <f t="shared" si="4"/>
        <v>0</v>
      </c>
      <c r="O12" s="83">
        <v>0.5</v>
      </c>
      <c r="P12" s="86">
        <f t="shared" si="5"/>
        <v>0</v>
      </c>
      <c r="Q12" s="4">
        <f t="shared" si="0"/>
        <v>0</v>
      </c>
    </row>
    <row r="13" spans="1:17" ht="15">
      <c r="A13" s="93">
        <f>PLANILHA!A79</f>
        <v>8</v>
      </c>
      <c r="B13" s="72" t="str">
        <f>PLANILHA!B79</f>
        <v>Eletrica</v>
      </c>
      <c r="C13" s="79">
        <f>PLANILHA!H79</f>
        <v>0</v>
      </c>
      <c r="D13" s="75" t="e">
        <f>C13/C16</f>
        <v>#DIV/0!</v>
      </c>
      <c r="E13" s="82"/>
      <c r="F13" s="79">
        <f t="shared" si="6"/>
        <v>0</v>
      </c>
      <c r="G13" s="124"/>
      <c r="H13" s="86">
        <f t="shared" si="1"/>
        <v>0</v>
      </c>
      <c r="I13" s="83">
        <v>0.25</v>
      </c>
      <c r="J13" s="86">
        <f t="shared" si="2"/>
        <v>0</v>
      </c>
      <c r="K13" s="83">
        <v>0.25</v>
      </c>
      <c r="L13" s="86">
        <f t="shared" si="3"/>
        <v>0</v>
      </c>
      <c r="M13" s="82"/>
      <c r="N13" s="86">
        <f t="shared" si="4"/>
        <v>0</v>
      </c>
      <c r="O13" s="83">
        <v>0.5</v>
      </c>
      <c r="P13" s="86">
        <f t="shared" si="5"/>
        <v>0</v>
      </c>
      <c r="Q13" s="4">
        <f t="shared" si="0"/>
        <v>0</v>
      </c>
    </row>
    <row r="14" spans="1:17" ht="15">
      <c r="A14" s="93">
        <f>PLANILHA!A103</f>
        <v>9</v>
      </c>
      <c r="B14" s="72" t="str">
        <f>PLANILHA!B103</f>
        <v>Revestimento</v>
      </c>
      <c r="C14" s="79">
        <f>PLANILHA!H103</f>
        <v>0</v>
      </c>
      <c r="D14" s="75" t="e">
        <f>C14/C16</f>
        <v>#DIV/0!</v>
      </c>
      <c r="E14" s="82"/>
      <c r="F14" s="79">
        <f t="shared" si="6"/>
        <v>0</v>
      </c>
      <c r="G14" s="82"/>
      <c r="H14" s="86">
        <f t="shared" si="1"/>
        <v>0</v>
      </c>
      <c r="I14" s="82"/>
      <c r="J14" s="86">
        <f t="shared" si="2"/>
        <v>0</v>
      </c>
      <c r="K14" s="124"/>
      <c r="L14" s="86">
        <f t="shared" si="3"/>
        <v>0</v>
      </c>
      <c r="M14" s="83">
        <v>0.5</v>
      </c>
      <c r="N14" s="86">
        <f t="shared" si="4"/>
        <v>0</v>
      </c>
      <c r="O14" s="83">
        <v>0.5</v>
      </c>
      <c r="P14" s="86">
        <f t="shared" si="5"/>
        <v>0</v>
      </c>
      <c r="Q14" s="4">
        <f t="shared" si="0"/>
        <v>0</v>
      </c>
    </row>
    <row r="15" spans="1:17" ht="15.75" thickBot="1">
      <c r="A15" s="94">
        <f>PLANILHA!A106</f>
        <v>10</v>
      </c>
      <c r="B15" s="73" t="str">
        <f>PLANILHA!B106</f>
        <v>Pintura</v>
      </c>
      <c r="C15" s="80">
        <f>PLANILHA!H106</f>
        <v>0</v>
      </c>
      <c r="D15" s="76" t="e">
        <f>C15/C16</f>
        <v>#DIV/0!</v>
      </c>
      <c r="E15" s="84"/>
      <c r="F15" s="80">
        <f t="shared" si="6"/>
        <v>0</v>
      </c>
      <c r="G15" s="84"/>
      <c r="H15" s="87">
        <f t="shared" si="1"/>
        <v>0</v>
      </c>
      <c r="I15" s="84"/>
      <c r="J15" s="87">
        <f t="shared" si="2"/>
        <v>0</v>
      </c>
      <c r="K15" s="125"/>
      <c r="L15" s="87">
        <f t="shared" si="3"/>
        <v>0</v>
      </c>
      <c r="M15" s="90">
        <v>0.5</v>
      </c>
      <c r="N15" s="87">
        <f t="shared" si="4"/>
        <v>0</v>
      </c>
      <c r="O15" s="90">
        <v>0.5</v>
      </c>
      <c r="P15" s="87">
        <f t="shared" si="5"/>
        <v>0</v>
      </c>
      <c r="Q15" s="4">
        <f>SUM(P15,N15,L15,J15,H15,F15)</f>
        <v>0</v>
      </c>
    </row>
    <row r="16" spans="1:17" s="5" customFormat="1" ht="23.25" customHeight="1" thickBot="1">
      <c r="A16" s="268" t="s">
        <v>26</v>
      </c>
      <c r="B16" s="269"/>
      <c r="C16" s="136">
        <f>SUM(C7:C15)</f>
        <v>0</v>
      </c>
      <c r="D16" s="77" t="e">
        <f>SUM(D7:D15)</f>
        <v>#DIV/0!</v>
      </c>
      <c r="E16" s="78" t="e">
        <f>F16/C16</f>
        <v>#DIV/0!</v>
      </c>
      <c r="F16" s="81">
        <f>SUM(F7:F15)</f>
        <v>0</v>
      </c>
      <c r="G16" s="85" t="e">
        <f>H16/C16</f>
        <v>#DIV/0!</v>
      </c>
      <c r="H16" s="81">
        <f>SUM(H7:H15)</f>
        <v>0</v>
      </c>
      <c r="I16" s="85" t="e">
        <f>J16/C16</f>
        <v>#DIV/0!</v>
      </c>
      <c r="J16" s="81">
        <f>SUM(J7:J15)</f>
        <v>0</v>
      </c>
      <c r="K16" s="85" t="e">
        <f>L16/C16</f>
        <v>#DIV/0!</v>
      </c>
      <c r="L16" s="89">
        <f>SUM(L7:L15)</f>
        <v>0</v>
      </c>
      <c r="M16" s="85" t="e">
        <f>N16/C16</f>
        <v>#DIV/0!</v>
      </c>
      <c r="N16" s="89">
        <f>SUM(N7:N15)</f>
        <v>0</v>
      </c>
      <c r="O16" s="85" t="e">
        <f>P16/C16</f>
        <v>#DIV/0!</v>
      </c>
      <c r="P16" s="89">
        <f>SUM(P7:P15)</f>
        <v>0</v>
      </c>
      <c r="Q16" s="6">
        <f>SUM(P16,N16,L16,J16,H16,F16)</f>
        <v>0</v>
      </c>
    </row>
    <row r="17" spans="1:17" ht="13.5" customHeight="1">
      <c r="A17" s="65"/>
      <c r="B17" s="66"/>
      <c r="C17" s="65"/>
      <c r="D17" s="65"/>
      <c r="E17" s="91"/>
      <c r="F17" s="92"/>
      <c r="G17" s="67"/>
      <c r="H17" s="68"/>
      <c r="I17" s="68"/>
      <c r="J17" s="68"/>
      <c r="K17" s="68"/>
      <c r="L17" s="69"/>
      <c r="Q17" s="7" t="e">
        <f>SUM(O16,M16,K16,I16,G16,E16)</f>
        <v>#DIV/0!</v>
      </c>
    </row>
    <row r="18" spans="1:12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14.25">
      <c r="A22" s="65"/>
      <c r="B22" s="65"/>
      <c r="C22" s="65"/>
      <c r="D22" s="65"/>
      <c r="E22" s="65"/>
      <c r="F22" s="65"/>
      <c r="G22" s="65"/>
      <c r="H22" s="65"/>
      <c r="I22" s="65"/>
      <c r="J22" s="145" t="str">
        <f>PLANILHA!G115</f>
        <v>Onda Verde/SP, 24 de novembro de 2023.</v>
      </c>
      <c r="K22" s="146"/>
      <c r="L22" s="146"/>
    </row>
    <row r="23" spans="1:12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8">
      <c r="A26" s="65"/>
      <c r="B26" s="259">
        <f>PLANILHA!E119</f>
        <v>0</v>
      </c>
      <c r="C26" s="259"/>
      <c r="D26" s="259"/>
      <c r="E26" s="259"/>
      <c r="F26" s="259"/>
      <c r="G26" s="259"/>
      <c r="H26" s="259"/>
      <c r="I26" s="70"/>
      <c r="J26" s="65"/>
      <c r="K26" s="65"/>
      <c r="L26" s="65"/>
    </row>
    <row r="27" spans="1:12" ht="18">
      <c r="A27" s="65"/>
      <c r="B27" s="258">
        <f>PLANILHA!E120</f>
        <v>0</v>
      </c>
      <c r="C27" s="258"/>
      <c r="D27" s="258"/>
      <c r="E27" s="258"/>
      <c r="F27" s="258"/>
      <c r="G27" s="258"/>
      <c r="H27" s="258"/>
      <c r="I27" s="71"/>
      <c r="J27" s="65"/>
      <c r="K27" s="65"/>
      <c r="L27" s="65"/>
    </row>
    <row r="28" spans="1:12" ht="18">
      <c r="A28" s="65"/>
      <c r="B28" s="258">
        <f>PLANILHA!C121</f>
        <v>0</v>
      </c>
      <c r="C28" s="258"/>
      <c r="D28" s="258"/>
      <c r="E28" s="258"/>
      <c r="F28" s="258"/>
      <c r="G28" s="258"/>
      <c r="H28" s="258"/>
      <c r="I28" s="71"/>
      <c r="J28" s="65"/>
      <c r="K28" s="65"/>
      <c r="L28" s="65"/>
    </row>
    <row r="29" spans="1:12" ht="12.75">
      <c r="A29" s="65"/>
      <c r="B29" s="254">
        <f>PLANILHA!D122</f>
        <v>0</v>
      </c>
      <c r="C29" s="255"/>
      <c r="D29" s="255"/>
      <c r="E29" s="255"/>
      <c r="F29" s="255"/>
      <c r="G29" s="255"/>
      <c r="H29" s="255"/>
      <c r="I29" s="65"/>
      <c r="J29" s="65"/>
      <c r="K29" s="65"/>
      <c r="L29" s="65"/>
    </row>
  </sheetData>
  <sheetProtection/>
  <mergeCells count="21">
    <mergeCell ref="K5:L5"/>
    <mergeCell ref="B5:B6"/>
    <mergeCell ref="A5:A6"/>
    <mergeCell ref="A16:B16"/>
    <mergeCell ref="A4:P4"/>
    <mergeCell ref="M5:N5"/>
    <mergeCell ref="O5:P5"/>
    <mergeCell ref="I5:J5"/>
    <mergeCell ref="B29:H29"/>
    <mergeCell ref="G5:H5"/>
    <mergeCell ref="B28:H28"/>
    <mergeCell ref="B27:H27"/>
    <mergeCell ref="B26:H26"/>
    <mergeCell ref="A3:B3"/>
    <mergeCell ref="E5:F5"/>
    <mergeCell ref="C1:O1"/>
    <mergeCell ref="C2:O2"/>
    <mergeCell ref="C3:O3"/>
    <mergeCell ref="P1:P2"/>
    <mergeCell ref="A2:B2"/>
    <mergeCell ref="A1:B1"/>
  </mergeCells>
  <printOptions/>
  <pageMargins left="0.984251968503937" right="1.1811023622047245" top="1.3779527559055118" bottom="0.5905511811023623" header="0.5118110236220472" footer="0.5118110236220472"/>
  <pageSetup fitToHeight="1" fitToWidth="1" horizontalDpi="600" verticalDpi="600" orientation="landscape" paperSize="9" scale="5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Usuario</cp:lastModifiedBy>
  <cp:lastPrinted>2024-03-05T17:00:07Z</cp:lastPrinted>
  <dcterms:created xsi:type="dcterms:W3CDTF">1999-02-01T16:53:28Z</dcterms:created>
  <dcterms:modified xsi:type="dcterms:W3CDTF">2024-04-29T19:22:52Z</dcterms:modified>
  <cp:category/>
  <cp:version/>
  <cp:contentType/>
  <cp:contentStatus/>
</cp:coreProperties>
</file>