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586" activeTab="0"/>
  </bookViews>
  <sheets>
    <sheet name="PLANILHA" sheetId="1" r:id="rId1"/>
    <sheet name="CRONOGRAMA" sheetId="2" r:id="rId2"/>
  </sheets>
  <externalReferences>
    <externalReference r:id="rId5"/>
  </externalReferences>
  <definedNames>
    <definedName name="_xlnm.Print_Area" localSheetId="1">'CRONOGRAMA'!$A$1:$P$32</definedName>
    <definedName name="_xlnm.Print_Area" localSheetId="0">'PLANILHA'!$A$1:$I$134</definedName>
    <definedName name="_xlnm.Print_Area">'PLANILHA'!$A$1:$I$132</definedName>
    <definedName name="_xlnm.Print_Titles">'PLANILHA'!$1:$7</definedName>
  </definedNames>
  <calcPr fullCalcOnLoad="1"/>
</workbook>
</file>

<file path=xl/sharedStrings.xml><?xml version="1.0" encoding="utf-8"?>
<sst xmlns="http://schemas.openxmlformats.org/spreadsheetml/2006/main" count="583" uniqueCount="343">
  <si>
    <t>UNIDADE</t>
  </si>
  <si>
    <t>VALOR UNITÁRIO</t>
  </si>
  <si>
    <t>VALOR TOTAL</t>
  </si>
  <si>
    <t>ITEM</t>
  </si>
  <si>
    <t>QUANT.</t>
  </si>
  <si>
    <t>Nº</t>
  </si>
  <si>
    <t>M²</t>
  </si>
  <si>
    <t>UND.</t>
  </si>
  <si>
    <t>CODIGO</t>
  </si>
  <si>
    <t>SINAPI</t>
  </si>
  <si>
    <t>TOTAL</t>
  </si>
  <si>
    <t>M³</t>
  </si>
  <si>
    <t>Instalaçoes Hidraulicas / Acessorios</t>
  </si>
  <si>
    <t>SEM  BDI</t>
  </si>
  <si>
    <t>COM BDI</t>
  </si>
  <si>
    <t>REFERÊNCIA</t>
  </si>
  <si>
    <t>SUBTOTAL DO ÍTEM</t>
  </si>
  <si>
    <t>KG</t>
  </si>
  <si>
    <t xml:space="preserve">M  </t>
  </si>
  <si>
    <t>Revestimento</t>
  </si>
  <si>
    <t>1.1</t>
  </si>
  <si>
    <t>Pintura</t>
  </si>
  <si>
    <t>7.1</t>
  </si>
  <si>
    <t>7.2</t>
  </si>
  <si>
    <t>8.1</t>
  </si>
  <si>
    <t>8.2</t>
  </si>
  <si>
    <t>Serviços Preliminares</t>
  </si>
  <si>
    <t>M</t>
  </si>
  <si>
    <t xml:space="preserve">Esquadrias e Vidros </t>
  </si>
  <si>
    <t>Eletrica</t>
  </si>
  <si>
    <t>7.3</t>
  </si>
  <si>
    <t>9.1</t>
  </si>
  <si>
    <t>6.1</t>
  </si>
  <si>
    <t>6.2</t>
  </si>
  <si>
    <t>6.4</t>
  </si>
  <si>
    <t>6.5</t>
  </si>
  <si>
    <t>MT</t>
  </si>
  <si>
    <t>Cobertura</t>
  </si>
  <si>
    <t>40.04.460</t>
  </si>
  <si>
    <t>CJ</t>
  </si>
  <si>
    <t>40.05.170</t>
  </si>
  <si>
    <t>38.13.010</t>
  </si>
  <si>
    <t>38.13.020</t>
  </si>
  <si>
    <t>40.06.040</t>
  </si>
  <si>
    <t>CAIXA DE PASSAGEM EM CHAPA, COM TAMPA PARAFUSADA, 200 X 200 X 100 MM</t>
  </si>
  <si>
    <t>40.02.060</t>
  </si>
  <si>
    <t>MINI-DISJUNTOR TERMOMAGNÉTICO, TRIPOLAR 220/380 V, CORRENTE DE 63 A</t>
  </si>
  <si>
    <t>37.13.900</t>
  </si>
  <si>
    <t>DISPOSITIVO DIFERENCIAL RESIDUAL DE 63 A X 30 MA - 4 POLOS</t>
  </si>
  <si>
    <t>37.17.090</t>
  </si>
  <si>
    <t>MINI-DISJUNTOR TERMOMAGNÉTICO, BIPOLAR 220/380 V, CORRENTE DE 10 A ATÉ 32 A</t>
  </si>
  <si>
    <t>37.13.840</t>
  </si>
  <si>
    <t>MINI-DISJUNTOR TERMOMAGNÉTICO, UNIPOLAR 127/220 V, CORRENTE DE 10 A ATÉ 32 A</t>
  </si>
  <si>
    <t>37.13.800</t>
  </si>
  <si>
    <t>7.5</t>
  </si>
  <si>
    <t>7.6</t>
  </si>
  <si>
    <t>7.8</t>
  </si>
  <si>
    <t>9.2</t>
  </si>
  <si>
    <t>17.02.220</t>
  </si>
  <si>
    <t>PLACA EM LONA COM IMPRESSÃO DIGITAL E ESTRUTURA EM MADEIRA</t>
  </si>
  <si>
    <t>CDHU</t>
  </si>
  <si>
    <t>02.08.050</t>
  </si>
  <si>
    <t>06.02.020</t>
  </si>
  <si>
    <t>Escavação manual em solo de 1ª e 2ª categoria em vala ou cava até 1,5 m</t>
  </si>
  <si>
    <t>11.01.130</t>
  </si>
  <si>
    <t>Concreto usinado, fck = 25 Mpa</t>
  </si>
  <si>
    <t>D.02.000.090166</t>
  </si>
  <si>
    <t>Chapisco</t>
  </si>
  <si>
    <t>17.02.020</t>
  </si>
  <si>
    <t>32.17.030</t>
  </si>
  <si>
    <t>33.11.050</t>
  </si>
  <si>
    <t>44.01.800</t>
  </si>
  <si>
    <t>Bacia sifonada com caixa de descarga acoplada sem tampa - 6 litros</t>
  </si>
  <si>
    <t>44.02.062</t>
  </si>
  <si>
    <t>Saboneteira tipo dispenser, para refil de 800 ml</t>
  </si>
  <si>
    <t>44.03.130</t>
  </si>
  <si>
    <t>46.02.060</t>
  </si>
  <si>
    <t>46.02.070</t>
  </si>
  <si>
    <t>46.01.030</t>
  </si>
  <si>
    <t>46.01.050</t>
  </si>
  <si>
    <t>41.31.070</t>
  </si>
  <si>
    <t>Luminária LED quadrada de sobrepor com difusor prismático translúcido, 4000 K, fluxo luminoso de 1363 a 1800 lm, potência de 15 W a 24 W</t>
  </si>
  <si>
    <t>41.13.200</t>
  </si>
  <si>
    <t>Luminária blindada oval de sobrepor ou arandela, para lâmpada fluorescentes compacta</t>
  </si>
  <si>
    <t>40.01.080</t>
  </si>
  <si>
    <t>Caixa de ferro estampada octogonal fundo móvel 4´ x 4´</t>
  </si>
  <si>
    <t>40.01.040</t>
  </si>
  <si>
    <t>Caixa de ferro estampada 4´ x 4´</t>
  </si>
  <si>
    <t>Caixa de ferro estampada 4´ x 2´</t>
  </si>
  <si>
    <t>40.01.020</t>
  </si>
  <si>
    <t>40.04.490</t>
  </si>
  <si>
    <t>Conjunto 2 interruptores simples e 1 tomada 2P+T de 10 A, completo</t>
  </si>
  <si>
    <t>40.05.020</t>
  </si>
  <si>
    <t>Interruptor com 1 tecla simples e placa</t>
  </si>
  <si>
    <t>40.05.080</t>
  </si>
  <si>
    <t>Interruptor com 1 tecla paralelo e placa</t>
  </si>
  <si>
    <t>Interruptor com 3 teclas, 1 simples, 2 paralelo e placa</t>
  </si>
  <si>
    <t>40.05.160</t>
  </si>
  <si>
    <t>Cabo de cobre flexível de 16 mm², isolamento 0,6/1kV - isolação HEPR 90°C</t>
  </si>
  <si>
    <t>39.21.060</t>
  </si>
  <si>
    <t>Cabo de cobre flexível de 6 mm², isolamento 0,6/1kV - isolação HEPR 90°C</t>
  </si>
  <si>
    <t>39.21.040</t>
  </si>
  <si>
    <t>Cabo de cobre flexível de 4 mm², isolamento 0,6/1kV - isolação HEPR 90°C</t>
  </si>
  <si>
    <t>39.21.030</t>
  </si>
  <si>
    <t>Cabo de cobre flexível de 2,5 mm², isolamento 0,6/1kV - isolação HEPR 90°C</t>
  </si>
  <si>
    <t>39.21.020</t>
  </si>
  <si>
    <t>Cabo de cobre flexível de 1,5 mm², isolamento 0,6/1kV - isolação HEPR 90°C</t>
  </si>
  <si>
    <t>39.21.010</t>
  </si>
  <si>
    <t>Quadro de distribuição universal de embutir, para disjuntores 24 DIN / 18 Bolton - 150 A - sem componentes</t>
  </si>
  <si>
    <t>37.03.210</t>
  </si>
  <si>
    <t>17.05.020</t>
  </si>
  <si>
    <t>Tinta látex em massa, inclusive preparo</t>
  </si>
  <si>
    <t>33.10.020</t>
  </si>
  <si>
    <t>40.04.450</t>
  </si>
  <si>
    <t>Tomada 2P+T de 20 A - 250 V, completa</t>
  </si>
  <si>
    <t>Eletroduto corrugado em polietileno de alta densidade, DN= 30 mm, com acessórios</t>
  </si>
  <si>
    <t>Condulete metálico de 3/4´</t>
  </si>
  <si>
    <t>Eletroduto corrugado em polietileno de alta densidade, DN= 50 mm, com  acessórios</t>
  </si>
  <si>
    <t>Tomada 2P+T de 10 A - 250 V, completa (04 módulos) baixa</t>
  </si>
  <si>
    <t>Tomada 2P+T de 20 A - 250 V, completa (02 módulos) média</t>
  </si>
  <si>
    <t>Interruptor bipolar paralelo, 1 tecla dupla e placa</t>
  </si>
  <si>
    <t>Armadura em barra de aço CA-50 (A ou B) fyk = 500 Mpa (10mm)</t>
  </si>
  <si>
    <t>Impermeabilização em argamassa polimérica para umidade e água de percolação (Baldrame)</t>
  </si>
  <si>
    <t>24.01.030</t>
  </si>
  <si>
    <t>6.3</t>
  </si>
  <si>
    <t>47.02.110</t>
  </si>
  <si>
    <t>5.5</t>
  </si>
  <si>
    <t>5.3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</si>
  <si>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</si>
  <si>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</si>
  <si>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</si>
  <si>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</si>
  <si>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</si>
  <si>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</si>
  <si>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</si>
  <si>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</si>
  <si>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</si>
  <si>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</si>
  <si>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5.4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</si>
  <si>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</si>
  <si>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</si>
  <si>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</si>
  <si>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</si>
  <si>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</si>
  <si>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</si>
  <si>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</si>
  <si>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</si>
  <si>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</si>
  <si>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</si>
  <si>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</si>
  <si>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</si>
  <si>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</si>
  <si>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</si>
  <si>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8.19</t>
  </si>
  <si>
    <t>8.20</t>
  </si>
  <si>
    <t>8.21</t>
  </si>
  <si>
    <t>8.22</t>
  </si>
  <si>
    <t>8.23</t>
  </si>
  <si>
    <t>8.24</t>
  </si>
  <si>
    <t>8.25</t>
  </si>
  <si>
    <t>10.1</t>
  </si>
  <si>
    <t>10.2</t>
  </si>
  <si>
    <t>10.01.060</t>
  </si>
  <si>
    <t>Broca de concreto armado diâmetro de 25cm - completa</t>
  </si>
  <si>
    <t>12.01.041</t>
  </si>
  <si>
    <t>10.01.040</t>
  </si>
  <si>
    <t>Armadura em barra de aço CA-50 (A ou B) fyk = 600 Mpa (5,00mm)</t>
  </si>
  <si>
    <t>14.04.210</t>
  </si>
  <si>
    <t>26.04.010</t>
  </si>
  <si>
    <t>14.10.121</t>
  </si>
  <si>
    <t>Alvenaria de bloco de concreto de vedação 19 x 19 x 39cm classe C</t>
  </si>
  <si>
    <t>2.3</t>
  </si>
  <si>
    <t>2.4</t>
  </si>
  <si>
    <t>2.5</t>
  </si>
  <si>
    <t>4.5</t>
  </si>
  <si>
    <t>4.6</t>
  </si>
  <si>
    <t>9.3</t>
  </si>
  <si>
    <t>30.01.030</t>
  </si>
  <si>
    <t>Lavatório de louça para canto sem coluna para pessoas com mobilidade reduzida</t>
  </si>
  <si>
    <t xml:space="preserve">Torneira clínica com volante tipo alavanca </t>
  </si>
  <si>
    <t>44.03.300</t>
  </si>
  <si>
    <t>30.08.040</t>
  </si>
  <si>
    <t>Caixilho em ferro basculante, sob medida (J2 e J4)</t>
  </si>
  <si>
    <t>24.02.010</t>
  </si>
  <si>
    <t>Bacia sifonada de louça para pessoas com mobilidade reduzida ‐  capacidade de 6 litros</t>
  </si>
  <si>
    <t>30.08.060</t>
  </si>
  <si>
    <t>Cuba de louça de embutir oval</t>
  </si>
  <si>
    <t>44.01.270</t>
  </si>
  <si>
    <t>Tampo/bancada em granito, com frontão, espessura de 2 cm, acabamento polido, cor Verde Ubatuba (pia da cozinha + lavabo + relógio p.func)</t>
  </si>
  <si>
    <t>30.01.010</t>
  </si>
  <si>
    <t>Barra de apoio reta, para pessoas com mobilidade reduzida, em tubo de aço inoxidável de 1 1/2´ (2x70cm + 6x40cm)</t>
  </si>
  <si>
    <t>Dispenser toalheiro em ABS, para folhas</t>
  </si>
  <si>
    <t>44.03.180</t>
  </si>
  <si>
    <t>Tampa de plástico para bacia sanitária</t>
  </si>
  <si>
    <t>44.20.280</t>
  </si>
  <si>
    <t>Peitoril e/ou soleira em granito, espessura de 2 cm e largura até 20
cm, acabamento polido</t>
  </si>
  <si>
    <t>19.01.062</t>
  </si>
  <si>
    <t>9.4</t>
  </si>
  <si>
    <t>10.3</t>
  </si>
  <si>
    <t>Espelho em vidro cristal liso, espessura de 4 mm (LAVABO:80cmx80cm + WC:2X53cmX80cm)</t>
  </si>
  <si>
    <t>Dispenser papel higiênico em ABS para rolão 300 / 600 m, com visor</t>
  </si>
  <si>
    <t>44.03.050</t>
  </si>
  <si>
    <t>Demolições e Remoções</t>
  </si>
  <si>
    <t>Retirada de folha de esquadria em madeira</t>
  </si>
  <si>
    <t>UN</t>
  </si>
  <si>
    <t>04.08.020</t>
  </si>
  <si>
    <t>Retirada de esquadria metálica em geral</t>
  </si>
  <si>
    <t>04.09.020</t>
  </si>
  <si>
    <t>Retirada de aparelho sanitário incluindo acessórios</t>
  </si>
  <si>
    <t>04.11.020</t>
  </si>
  <si>
    <t>Retirada de bancada incluindo pertences</t>
  </si>
  <si>
    <t>04.11.030</t>
  </si>
  <si>
    <t>Demolição manual de revestimento cerâmico, incluindo a base</t>
  </si>
  <si>
    <t>03.04.020</t>
  </si>
  <si>
    <t>18.06.102</t>
  </si>
  <si>
    <t>Placa cerâmica esmaltada PEI‐5 para área interna, grupo de absorção BIIb, resistência química B, assentado com argamassa colante industrializada (PAREDES)</t>
  </si>
  <si>
    <t>Placa cerâmica esmaltada PEI‐5 para área interna, grupo de absorção BIIb, resistência química B, assentado com argamassa colante industrializada (PISO)</t>
  </si>
  <si>
    <t>Ferragem completa com maçaneta tipo alavanca, para porta interna
com 1 folha</t>
  </si>
  <si>
    <t>28.01.040</t>
  </si>
  <si>
    <t>Vidro liso transparente de 4 mm (J2_J4_P4_P5)</t>
  </si>
  <si>
    <t>26.01.040</t>
  </si>
  <si>
    <t>Verniz em superfície de madeira</t>
  </si>
  <si>
    <t>33.05.330</t>
  </si>
  <si>
    <t>Tanque em granito sintético, linha comercial ‐ sem pertences</t>
  </si>
  <si>
    <t>44.01.370</t>
  </si>
  <si>
    <t>Demolição manual de forro qualquer, inclusive sistema de
fixação/tarugamento</t>
  </si>
  <si>
    <t>03.08.040</t>
  </si>
  <si>
    <t>Ducha higiênica cromada simples</t>
  </si>
  <si>
    <t>44.03.210</t>
  </si>
  <si>
    <t>Recolocação de esquadrias metálicas</t>
  </si>
  <si>
    <t>24.20.020</t>
  </si>
  <si>
    <t>23.09.040</t>
  </si>
  <si>
    <t>Esmalte à base de água em massa, inclusive preparo</t>
  </si>
  <si>
    <t>33.10.041</t>
  </si>
  <si>
    <t>33.06.020</t>
  </si>
  <si>
    <t>Esmalte à base de água em superfície metálica, inclusive preparo (portas e janelas) - cor Platina</t>
  </si>
  <si>
    <t>Reboco</t>
  </si>
  <si>
    <t>Muro De Arrimo</t>
  </si>
  <si>
    <t>Tábua aparelhada em cambará, cedrinho, cupuíba, eucalipto-citriodora, eucalipto-saligna, garapa, pinus-elioti, itaúba, de 2,5 x 20,0 cm - testeira / tabeira</t>
  </si>
  <si>
    <t>Estrutura pontaletada para telhas de barro</t>
  </si>
  <si>
    <t>15.01.220</t>
  </si>
  <si>
    <t>Telhamento em cimento reforçado com fio sintético CRFS - Perfil ondulado de 6mm</t>
  </si>
  <si>
    <t>16.03.010</t>
  </si>
  <si>
    <t>Cumeeira normal em cimento reforçado com fio sintético CRFS - pefil ondulado</t>
  </si>
  <si>
    <t>16.03.300</t>
  </si>
  <si>
    <t>Tubo de PVC rígido branco, pontas lisas, soldável, linha esgoto série normal, DN= 40 mm, inclusive conexões</t>
  </si>
  <si>
    <t>46.02.010</t>
  </si>
  <si>
    <t>Tubo de PVC rígido branco PxB com virola e anel de borracha, linha esgoto série normal, DN= 50 mm, inclusive conexões</t>
  </si>
  <si>
    <t>46.02.050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</si>
  <si>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</si>
  <si>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</si>
  <si>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Tubo, PVC, Soldável, DN 25mm, instalado em Dreno de Ar-condicionado, fornecimento e instalação. AF_08/2022</t>
  </si>
  <si>
    <t>Tubo de PVC rígido soldável marrom, DN= 32 mm, (1´), inclusive conexões</t>
  </si>
  <si>
    <t>Tubo de PVC rígido soldável marrom, DN= 50 mm, (1 1/2´), inclusive conexões</t>
  </si>
  <si>
    <t>Registro de pressão em latão fundido cromado com canopla, DN = 3/4' - linha especial</t>
  </si>
  <si>
    <t>Porta lisa com batente madeira ‐ 80 x 210 cm (P2)</t>
  </si>
  <si>
    <t>Porta lisa com batente madeira ‐ 90 x 210 cm (P3)</t>
  </si>
  <si>
    <t>Forro em lâmina de PVC</t>
  </si>
  <si>
    <t>22.03.070</t>
  </si>
  <si>
    <t>Barra de apoio reta, para pessoas com mobilidade reduzida, em tubo
de aço inoxidável de 1 1/2´ x 800 mm</t>
  </si>
  <si>
    <t>Muro Externo</t>
  </si>
  <si>
    <t>Alvenaria de bloco cerâmico de vedação, uso revestido, de 19cm</t>
  </si>
  <si>
    <t>3.5</t>
  </si>
  <si>
    <t>Divisória em placas de gesso acartonado, resistência ao fogo 60
minutos, espessura 120/90mm ‐ 1RF / 1RF LM</t>
  </si>
  <si>
    <t>Porta em ferro de abrir, para receber vidro, sob medida (P4 e P5)</t>
  </si>
  <si>
    <t>23.09.050</t>
  </si>
  <si>
    <t>16.33.062</t>
  </si>
  <si>
    <t>Calha, rufo, afins em chapa galvanizada n° 24 - corte 1,00m (ATUAL 22,70m + 34,80M AMPL)</t>
  </si>
  <si>
    <t>2.1</t>
  </si>
  <si>
    <t>2.2</t>
  </si>
  <si>
    <t>2.6</t>
  </si>
  <si>
    <t>PLANILHA ORÇAMENTÁRIA</t>
  </si>
  <si>
    <t>OBJETO</t>
  </si>
  <si>
    <t>BDI</t>
  </si>
  <si>
    <t>BDI: 24%</t>
  </si>
  <si>
    <t>REFORMA E AMPLIAÇÃO DO PRÉDIO DA COSTURA - GERAÇÃO DE RENDA : Avenida Ismael, Nº 1800, esquina com a Rua das Hortênsias, Pq. Ind. Bela Vista, Onda Verde/SP</t>
  </si>
  <si>
    <t>Tinta Piso acrílico para pisos cimentados - cor cinza chumbo</t>
  </si>
  <si>
    <t>14.30.160</t>
  </si>
  <si>
    <t>Piso com requadro em concreto simples sem controle de fck (todo contrapiso com espessura de 3cm) (202,15m² x 0,03m = 6,07m³)</t>
  </si>
  <si>
    <t>Infraestrutura / Estrutura e Alvenaria</t>
  </si>
  <si>
    <t xml:space="preserve">Alvenaria de bloco de concreto de vedação 19 x 19 x 39cm classe C </t>
  </si>
  <si>
    <t>Ralo em PVC rígido de 100 x 40 mm, com grelha</t>
  </si>
  <si>
    <t>49.04.010</t>
  </si>
  <si>
    <t>Caixa sifonada de PVC rígido de 150 x 185 x 75 mm, com grelha</t>
  </si>
  <si>
    <t>49.01.040</t>
  </si>
  <si>
    <t>PREFEITURA MUNICIPAL DE ONDA VERDE</t>
  </si>
  <si>
    <t>CRONOGRAMA FÍSICO-FINANCEIRO</t>
  </si>
  <si>
    <t>ENGENHARIA E OBRAS</t>
  </si>
  <si>
    <t>PESO</t>
  </si>
  <si>
    <t>MÊS 1</t>
  </si>
  <si>
    <t>MÊS 2</t>
  </si>
  <si>
    <t>MÊS 3</t>
  </si>
  <si>
    <t>MÊS 4</t>
  </si>
  <si>
    <t>MÊS 5</t>
  </si>
  <si>
    <t>MÊS 6</t>
  </si>
  <si>
    <t>%</t>
  </si>
  <si>
    <t>R$</t>
  </si>
  <si>
    <t xml:space="preserve"> TOTAL</t>
  </si>
  <si>
    <t>3.6</t>
  </si>
  <si>
    <t>3.7</t>
  </si>
  <si>
    <t>5.6</t>
  </si>
  <si>
    <t>7.4</t>
  </si>
  <si>
    <t>7.7</t>
  </si>
  <si>
    <t>8.17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</si>
  <si>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</si>
  <si>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</si>
  <si>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</si>
  <si>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</si>
  <si>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</si>
  <si>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</si>
  <si>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</si>
  <si>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</si>
  <si>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</si>
  <si>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</si>
  <si>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</si>
  <si>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</si>
  <si>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</si>
  <si>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</si>
  <si>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</si>
  <si>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</si>
  <si>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</si>
  <si>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</si>
  <si>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</si>
  <si>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</si>
  <si>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</si>
  <si>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</si>
  <si>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</si>
  <si>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10.4</t>
  </si>
  <si>
    <t>11.1</t>
  </si>
  <si>
    <t>11.2</t>
  </si>
  <si>
    <t>11.3</t>
  </si>
  <si>
    <t>11.4</t>
  </si>
  <si>
    <t>11.5</t>
  </si>
  <si>
    <t>03.02.040</t>
  </si>
  <si>
    <t>Demolição manual de alvenaria de elevação ou elemento vazado, incluindo revestimento</t>
  </si>
  <si>
    <t>2.7</t>
  </si>
  <si>
    <t>Caixa de gordura pequena (19L), circular, em PVC, diâmetro interno = 0,3m</t>
  </si>
  <si>
    <t>CDHU - 191</t>
  </si>
  <si>
    <t>3.8</t>
  </si>
  <si>
    <t>3.9</t>
  </si>
  <si>
    <t xml:space="preserve">Onda Verde/SP, 17 de outubro de 2023 </t>
  </si>
  <si>
    <t>REFORMA E AMPLIAÇÃO DO PRÉDIO DA COSTURA NO MUNICÍPIO DE ONDA VERDE                                                                                                                        AVENIDA ISMAEL, Nº 1800, PARQUE INDUSTRIAL BELA VISTA, ONDA VERDE - SP.</t>
  </si>
  <si>
    <t>Onda Verde/SP, 17 de outubro de 2023.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</si>
</sst>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_-[$R$-416]\ * #,##0.00_-;\-[$R$-416]\ * #,##0.00_-;_-[$R$-416]\ * &quot;-&quot;??_-;_-@_-"/>
    <numFmt numFmtId="194" formatCode="&quot;R$&quot;\ #,##0.00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0.0000"/>
    <numFmt numFmtId="200" formatCode="0.00000"/>
    <numFmt numFmtId="201" formatCode="0.000000"/>
    <numFmt numFmtId="202" formatCode="0.0000000"/>
    <numFmt numFmtId="203" formatCode="&quot;R$&quot;#,##0.00"/>
    <numFmt numFmtId="204" formatCode="[$-416]dddd\,\ d&quot; de &quot;mmmm&quot; de &quot;yyyy"/>
    <numFmt numFmtId="205" formatCode="0.0"/>
    <numFmt numFmtId="206" formatCode="_-[$R$-416]\ * #,##0.000_-;\-[$R$-416]\ * #,##0.000_-;_-[$R$-416]\ * &quot;-&quot;??_-;_-@_-"/>
    <numFmt numFmtId="207" formatCode="[$R$-416]\ #,##0.00;\-[$R$-416]\ #,##0.00"/>
    <numFmt numFmtId="208" formatCode="[$-416]mmmm\-yy;@"/>
  </numFmts>
  <fonts count="7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sz val="10"/>
      <color indexed="5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11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6"/>
      <name val="Cambria"/>
      <family val="1"/>
    </font>
    <font>
      <b/>
      <i/>
      <sz val="11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 style="medium">
        <color indexed="56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56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>
        <color indexed="56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 style="medium">
        <color indexed="56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56"/>
      </top>
      <bottom>
        <color indexed="63"/>
      </bottom>
    </border>
    <border>
      <left style="medium"/>
      <right style="medium"/>
      <top style="thin">
        <color indexed="56"/>
      </top>
      <bottom style="thin"/>
    </border>
    <border>
      <left style="medium"/>
      <right style="medium"/>
      <top style="thin">
        <color indexed="56"/>
      </top>
      <bottom>
        <color indexed="63"/>
      </bottom>
    </border>
    <border>
      <left style="medium"/>
      <right style="medium">
        <color indexed="56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17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4" fontId="71" fillId="32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9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 shrinkToFit="1"/>
    </xf>
    <xf numFmtId="14" fontId="44" fillId="0" borderId="11" xfId="0" applyNumberFormat="1" applyFont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 wrapText="1"/>
    </xf>
    <xf numFmtId="177" fontId="47" fillId="33" borderId="18" xfId="0" applyNumberFormat="1" applyFont="1" applyFill="1" applyBorder="1" applyAlignment="1">
      <alignment vertical="center" wrapText="1"/>
    </xf>
    <xf numFmtId="0" fontId="43" fillId="33" borderId="18" xfId="0" applyNumberFormat="1" applyFont="1" applyFill="1" applyBorder="1" applyAlignment="1">
      <alignment vertical="center"/>
    </xf>
    <xf numFmtId="44" fontId="43" fillId="33" borderId="19" xfId="0" applyNumberFormat="1" applyFont="1" applyFill="1" applyBorder="1" applyAlignment="1">
      <alignment horizontal="center" vertical="center"/>
    </xf>
    <xf numFmtId="4" fontId="43" fillId="33" borderId="19" xfId="0" applyNumberFormat="1" applyFont="1" applyFill="1" applyBorder="1" applyAlignment="1">
      <alignment vertical="center"/>
    </xf>
    <xf numFmtId="4" fontId="44" fillId="0" borderId="20" xfId="0" applyNumberFormat="1" applyFont="1" applyBorder="1" applyAlignment="1">
      <alignment horizontal="center" vertical="center"/>
    </xf>
    <xf numFmtId="44" fontId="47" fillId="34" borderId="10" xfId="0" applyNumberFormat="1" applyFont="1" applyFill="1" applyBorder="1" applyAlignment="1">
      <alignment horizontal="right" vertical="center"/>
    </xf>
    <xf numFmtId="4" fontId="47" fillId="0" borderId="21" xfId="0" applyNumberFormat="1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left" vertical="center" wrapText="1"/>
    </xf>
    <xf numFmtId="177" fontId="47" fillId="33" borderId="17" xfId="0" applyNumberFormat="1" applyFont="1" applyFill="1" applyBorder="1" applyAlignment="1">
      <alignment vertical="center" wrapText="1"/>
    </xf>
    <xf numFmtId="0" fontId="47" fillId="33" borderId="18" xfId="0" applyNumberFormat="1" applyFont="1" applyFill="1" applyBorder="1" applyAlignment="1">
      <alignment vertical="center"/>
    </xf>
    <xf numFmtId="4" fontId="47" fillId="33" borderId="19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/>
    </xf>
    <xf numFmtId="177" fontId="47" fillId="33" borderId="24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0" fontId="47" fillId="33" borderId="17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26" xfId="0" applyFont="1" applyFill="1" applyBorder="1" applyAlignment="1">
      <alignment horizontal="left" vertical="center"/>
    </xf>
    <xf numFmtId="177" fontId="47" fillId="35" borderId="24" xfId="0" applyNumberFormat="1" applyFont="1" applyFill="1" applyBorder="1" applyAlignment="1">
      <alignment vertical="center" wrapText="1"/>
    </xf>
    <xf numFmtId="0" fontId="47" fillId="35" borderId="27" xfId="0" applyNumberFormat="1" applyFont="1" applyFill="1" applyBorder="1" applyAlignment="1">
      <alignment vertical="center"/>
    </xf>
    <xf numFmtId="44" fontId="43" fillId="35" borderId="19" xfId="0" applyNumberFormat="1" applyFont="1" applyFill="1" applyBorder="1" applyAlignment="1">
      <alignment horizontal="center" vertical="center"/>
    </xf>
    <xf numFmtId="4" fontId="47" fillId="35" borderId="19" xfId="0" applyNumberFormat="1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44" fontId="48" fillId="35" borderId="29" xfId="0" applyNumberFormat="1" applyFont="1" applyFill="1" applyBorder="1" applyAlignment="1" applyProtection="1">
      <alignment vertical="center"/>
      <protection hidden="1" locked="0"/>
    </xf>
    <xf numFmtId="4" fontId="48" fillId="35" borderId="29" xfId="0" applyNumberFormat="1" applyFont="1" applyFill="1" applyBorder="1" applyAlignment="1" applyProtection="1">
      <alignment vertical="center"/>
      <protection hidden="1" locked="0"/>
    </xf>
    <xf numFmtId="4" fontId="48" fillId="35" borderId="19" xfId="0" applyNumberFormat="1" applyFont="1" applyFill="1" applyBorder="1" applyAlignment="1" applyProtection="1">
      <alignment vertical="center"/>
      <protection hidden="1" locked="0"/>
    </xf>
    <xf numFmtId="0" fontId="43" fillId="0" borderId="0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177" fontId="5" fillId="33" borderId="18" xfId="0" applyNumberFormat="1" applyFont="1" applyFill="1" applyBorder="1" applyAlignment="1">
      <alignment vertical="center" wrapText="1"/>
    </xf>
    <xf numFmtId="0" fontId="3" fillId="33" borderId="18" xfId="0" applyNumberFormat="1" applyFont="1" applyFill="1" applyBorder="1" applyAlignment="1">
      <alignment vertical="center"/>
    </xf>
    <xf numFmtId="44" fontId="3" fillId="33" borderId="19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4" fontId="5" fillId="34" borderId="10" xfId="0" applyNumberFormat="1" applyFont="1" applyFill="1" applyBorder="1" applyAlignment="1">
      <alignment horizontal="right" vertical="center"/>
    </xf>
    <xf numFmtId="1" fontId="5" fillId="0" borderId="35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vertical="center" wrapText="1"/>
    </xf>
    <xf numFmtId="0" fontId="5" fillId="33" borderId="18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1" fontId="5" fillId="0" borderId="38" xfId="64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4" fontId="5" fillId="0" borderId="4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left" vertical="center"/>
    </xf>
    <xf numFmtId="177" fontId="47" fillId="33" borderId="49" xfId="0" applyNumberFormat="1" applyFont="1" applyFill="1" applyBorder="1" applyAlignment="1">
      <alignment vertical="center" wrapText="1"/>
    </xf>
    <xf numFmtId="4" fontId="47" fillId="33" borderId="50" xfId="0" applyNumberFormat="1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3" fontId="2" fillId="36" borderId="40" xfId="0" applyNumberFormat="1" applyFont="1" applyFill="1" applyBorder="1" applyAlignment="1">
      <alignment horizontal="center" vertical="center"/>
    </xf>
    <xf numFmtId="44" fontId="47" fillId="0" borderId="10" xfId="0" applyNumberFormat="1" applyFont="1" applyFill="1" applyBorder="1" applyAlignment="1">
      <alignment horizontal="right" vertical="center"/>
    </xf>
    <xf numFmtId="0" fontId="44" fillId="0" borderId="5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7" fillId="0" borderId="36" xfId="0" applyNumberFormat="1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horizontal="center" vertical="center"/>
    </xf>
    <xf numFmtId="4" fontId="44" fillId="0" borderId="5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44" fillId="0" borderId="20" xfId="0" applyNumberFormat="1" applyFont="1" applyFill="1" applyBorder="1" applyAlignment="1">
      <alignment horizontal="center" vertical="center"/>
    </xf>
    <xf numFmtId="1" fontId="47" fillId="0" borderId="47" xfId="0" applyNumberFormat="1" applyFont="1" applyFill="1" applyBorder="1" applyAlignment="1">
      <alignment horizontal="center" vertical="center"/>
    </xf>
    <xf numFmtId="1" fontId="47" fillId="0" borderId="3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17" fontId="18" fillId="0" borderId="54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" fontId="18" fillId="0" borderId="56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94" fontId="17" fillId="0" borderId="0" xfId="0" applyNumberFormat="1" applyFont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28" xfId="0" applyFont="1" applyBorder="1" applyAlignment="1">
      <alignment/>
    </xf>
    <xf numFmtId="194" fontId="5" fillId="0" borderId="28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10" fontId="5" fillId="33" borderId="28" xfId="0" applyNumberFormat="1" applyFont="1" applyFill="1" applyBorder="1" applyAlignment="1">
      <alignment horizontal="center"/>
    </xf>
    <xf numFmtId="10" fontId="5" fillId="0" borderId="28" xfId="0" applyNumberFormat="1" applyFont="1" applyBorder="1" applyAlignment="1">
      <alignment horizontal="center"/>
    </xf>
    <xf numFmtId="203" fontId="5" fillId="0" borderId="28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5" fillId="0" borderId="40" xfId="0" applyNumberFormat="1" applyFont="1" applyBorder="1" applyAlignment="1">
      <alignment/>
    </xf>
    <xf numFmtId="10" fontId="5" fillId="0" borderId="40" xfId="0" applyNumberFormat="1" applyFont="1" applyBorder="1" applyAlignment="1">
      <alignment/>
    </xf>
    <xf numFmtId="10" fontId="5" fillId="33" borderId="40" xfId="0" applyNumberFormat="1" applyFont="1" applyFill="1" applyBorder="1" applyAlignment="1">
      <alignment horizontal="center"/>
    </xf>
    <xf numFmtId="203" fontId="5" fillId="0" borderId="40" xfId="0" applyNumberFormat="1" applyFont="1" applyBorder="1" applyAlignment="1">
      <alignment/>
    </xf>
    <xf numFmtId="10" fontId="5" fillId="0" borderId="40" xfId="0" applyNumberFormat="1" applyFont="1" applyBorder="1" applyAlignment="1">
      <alignment horizontal="center"/>
    </xf>
    <xf numFmtId="10" fontId="5" fillId="0" borderId="40" xfId="0" applyNumberFormat="1" applyFont="1" applyFill="1" applyBorder="1" applyAlignment="1">
      <alignment horizontal="center"/>
    </xf>
    <xf numFmtId="194" fontId="5" fillId="0" borderId="58" xfId="0" applyNumberFormat="1" applyFont="1" applyBorder="1" applyAlignment="1">
      <alignment/>
    </xf>
    <xf numFmtId="10" fontId="5" fillId="0" borderId="58" xfId="0" applyNumberFormat="1" applyFont="1" applyBorder="1" applyAlignment="1">
      <alignment/>
    </xf>
    <xf numFmtId="10" fontId="5" fillId="0" borderId="58" xfId="0" applyNumberFormat="1" applyFont="1" applyBorder="1" applyAlignment="1">
      <alignment horizontal="center"/>
    </xf>
    <xf numFmtId="203" fontId="5" fillId="0" borderId="58" xfId="0" applyNumberFormat="1" applyFont="1" applyBorder="1" applyAlignment="1">
      <alignment/>
    </xf>
    <xf numFmtId="10" fontId="5" fillId="0" borderId="58" xfId="0" applyNumberFormat="1" applyFont="1" applyFill="1" applyBorder="1" applyAlignment="1">
      <alignment horizontal="center"/>
    </xf>
    <xf numFmtId="10" fontId="5" fillId="33" borderId="58" xfId="0" applyNumberFormat="1" applyFont="1" applyFill="1" applyBorder="1" applyAlignment="1">
      <alignment horizontal="center"/>
    </xf>
    <xf numFmtId="194" fontId="3" fillId="0" borderId="59" xfId="0" applyNumberFormat="1" applyFont="1" applyBorder="1" applyAlignment="1">
      <alignment vertical="center"/>
    </xf>
    <xf numFmtId="10" fontId="5" fillId="0" borderId="59" xfId="0" applyNumberFormat="1" applyFont="1" applyBorder="1" applyAlignment="1">
      <alignment vertical="center"/>
    </xf>
    <xf numFmtId="10" fontId="5" fillId="0" borderId="50" xfId="0" applyNumberFormat="1" applyFont="1" applyBorder="1" applyAlignment="1">
      <alignment horizontal="center" vertical="center"/>
    </xf>
    <xf numFmtId="194" fontId="5" fillId="0" borderId="59" xfId="0" applyNumberFormat="1" applyFont="1" applyBorder="1" applyAlignment="1">
      <alignment vertical="center"/>
    </xf>
    <xf numFmtId="10" fontId="5" fillId="0" borderId="59" xfId="0" applyNumberFormat="1" applyFont="1" applyBorder="1" applyAlignment="1">
      <alignment horizontal="center" vertical="center"/>
    </xf>
    <xf numFmtId="194" fontId="5" fillId="0" borderId="50" xfId="0" applyNumberFormat="1" applyFont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" fontId="1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94" fontId="0" fillId="0" borderId="13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9" fontId="0" fillId="0" borderId="0" xfId="52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1" fontId="47" fillId="0" borderId="60" xfId="64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 vertical="center"/>
    </xf>
    <xf numFmtId="4" fontId="44" fillId="0" borderId="61" xfId="0" applyNumberFormat="1" applyFont="1" applyFill="1" applyBorder="1" applyAlignment="1">
      <alignment horizontal="center" vertical="center"/>
    </xf>
    <xf numFmtId="44" fontId="47" fillId="0" borderId="53" xfId="0" applyNumberFormat="1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47" fillId="0" borderId="45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left" vertical="center" wrapText="1"/>
    </xf>
    <xf numFmtId="4" fontId="44" fillId="0" borderId="27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1" fontId="47" fillId="0" borderId="51" xfId="0" applyNumberFormat="1" applyFont="1" applyFill="1" applyBorder="1" applyAlignment="1">
      <alignment horizontal="center" vertical="center"/>
    </xf>
    <xf numFmtId="4" fontId="47" fillId="0" borderId="46" xfId="0" applyNumberFormat="1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47" fillId="0" borderId="35" xfId="0" applyNumberFormat="1" applyFont="1" applyFill="1" applyBorder="1" applyAlignment="1">
      <alignment horizontal="center" vertical="center"/>
    </xf>
    <xf numFmtId="4" fontId="47" fillId="0" borderId="57" xfId="0" applyNumberFormat="1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44" fontId="47" fillId="0" borderId="20" xfId="0" applyNumberFormat="1" applyFont="1" applyFill="1" applyBorder="1" applyAlignment="1">
      <alignment horizontal="right" vertical="center"/>
    </xf>
    <xf numFmtId="4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" fontId="47" fillId="0" borderId="64" xfId="0" applyNumberFormat="1" applyFont="1" applyFill="1" applyBorder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/>
    </xf>
    <xf numFmtId="1" fontId="47" fillId="0" borderId="6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47" fillId="0" borderId="67" xfId="0" applyNumberFormat="1" applyFont="1" applyFill="1" applyBorder="1" applyAlignment="1">
      <alignment horizontal="center" vertical="center"/>
    </xf>
    <xf numFmtId="4" fontId="47" fillId="0" borderId="32" xfId="0" applyNumberFormat="1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horizontal="left" vertical="center" wrapText="1"/>
    </xf>
    <xf numFmtId="0" fontId="45" fillId="0" borderId="68" xfId="0" applyFont="1" applyFill="1" applyBorder="1" applyAlignment="1">
      <alignment horizontal="center" vertical="center"/>
    </xf>
    <xf numFmtId="0" fontId="47" fillId="33" borderId="24" xfId="0" applyNumberFormat="1" applyFont="1" applyFill="1" applyBorder="1" applyAlignment="1">
      <alignment vertical="center"/>
    </xf>
    <xf numFmtId="4" fontId="44" fillId="0" borderId="69" xfId="0" applyNumberFormat="1" applyFont="1" applyFill="1" applyBorder="1" applyAlignment="1">
      <alignment horizontal="center" vertical="center"/>
    </xf>
    <xf numFmtId="4" fontId="44" fillId="0" borderId="68" xfId="0" applyNumberFormat="1" applyFont="1" applyFill="1" applyBorder="1" applyAlignment="1">
      <alignment horizontal="center" vertical="center"/>
    </xf>
    <xf numFmtId="44" fontId="43" fillId="33" borderId="70" xfId="0" applyNumberFormat="1" applyFont="1" applyFill="1" applyBorder="1" applyAlignment="1">
      <alignment horizontal="center" vertical="center"/>
    </xf>
    <xf numFmtId="4" fontId="47" fillId="0" borderId="58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/>
    </xf>
    <xf numFmtId="0" fontId="44" fillId="0" borderId="42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left" vertical="center" wrapText="1"/>
    </xf>
    <xf numFmtId="0" fontId="44" fillId="0" borderId="72" xfId="0" applyFont="1" applyFill="1" applyBorder="1" applyAlignment="1">
      <alignment horizontal="left" vertical="center" wrapText="1"/>
    </xf>
    <xf numFmtId="0" fontId="45" fillId="0" borderId="65" xfId="0" applyFont="1" applyFill="1" applyBorder="1" applyAlignment="1">
      <alignment horizontal="center" vertical="center"/>
    </xf>
    <xf numFmtId="4" fontId="44" fillId="0" borderId="65" xfId="0" applyNumberFormat="1" applyFont="1" applyFill="1" applyBorder="1" applyAlignment="1">
      <alignment horizontal="center" vertical="center"/>
    </xf>
    <xf numFmtId="44" fontId="47" fillId="0" borderId="65" xfId="0" applyNumberFormat="1" applyFont="1" applyFill="1" applyBorder="1" applyAlignment="1">
      <alignment horizontal="right" vertical="center"/>
    </xf>
    <xf numFmtId="1" fontId="47" fillId="0" borderId="65" xfId="64" applyNumberFormat="1" applyFont="1" applyFill="1" applyBorder="1" applyAlignment="1">
      <alignment horizontal="center" vertical="center"/>
    </xf>
    <xf numFmtId="4" fontId="47" fillId="0" borderId="66" xfId="0" applyNumberFormat="1" applyFont="1" applyFill="1" applyBorder="1" applyAlignment="1">
      <alignment horizontal="center" vertical="center"/>
    </xf>
    <xf numFmtId="4" fontId="47" fillId="0" borderId="23" xfId="0" applyNumberFormat="1" applyFont="1" applyFill="1" applyBorder="1" applyAlignment="1">
      <alignment horizontal="center" vertical="center"/>
    </xf>
    <xf numFmtId="1" fontId="47" fillId="0" borderId="73" xfId="64" applyNumberFormat="1" applyFont="1" applyFill="1" applyBorder="1" applyAlignment="1">
      <alignment horizontal="center" vertical="center"/>
    </xf>
    <xf numFmtId="1" fontId="47" fillId="0" borderId="10" xfId="64" applyNumberFormat="1" applyFont="1" applyFill="1" applyBorder="1" applyAlignment="1">
      <alignment horizontal="center" vertical="center"/>
    </xf>
    <xf numFmtId="1" fontId="47" fillId="0" borderId="68" xfId="64" applyNumberFormat="1" applyFont="1" applyFill="1" applyBorder="1" applyAlignment="1">
      <alignment horizontal="center" vertical="center"/>
    </xf>
    <xf numFmtId="44" fontId="47" fillId="0" borderId="25" xfId="0" applyNumberFormat="1" applyFont="1" applyFill="1" applyBorder="1" applyAlignment="1">
      <alignment horizontal="right" vertical="center"/>
    </xf>
    <xf numFmtId="44" fontId="47" fillId="0" borderId="73" xfId="0" applyNumberFormat="1" applyFont="1" applyFill="1" applyBorder="1" applyAlignment="1">
      <alignment horizontal="right" vertical="center"/>
    </xf>
    <xf numFmtId="44" fontId="47" fillId="0" borderId="74" xfId="0" applyNumberFormat="1" applyFont="1" applyFill="1" applyBorder="1" applyAlignment="1">
      <alignment horizontal="right" vertical="center"/>
    </xf>
    <xf numFmtId="4" fontId="44" fillId="0" borderId="25" xfId="0" applyNumberFormat="1" applyFont="1" applyFill="1" applyBorder="1" applyAlignment="1">
      <alignment horizontal="center" vertical="center"/>
    </xf>
    <xf numFmtId="4" fontId="44" fillId="0" borderId="48" xfId="0" applyNumberFormat="1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4" fontId="47" fillId="0" borderId="61" xfId="0" applyNumberFormat="1" applyFont="1" applyFill="1" applyBorder="1" applyAlignment="1">
      <alignment horizontal="center" vertical="center"/>
    </xf>
    <xf numFmtId="4" fontId="43" fillId="33" borderId="16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4" fontId="43" fillId="33" borderId="24" xfId="0" applyNumberFormat="1" applyFont="1" applyFill="1" applyBorder="1" applyAlignment="1">
      <alignment horizontal="right" vertical="center"/>
    </xf>
    <xf numFmtId="4" fontId="43" fillId="33" borderId="29" xfId="0" applyNumberFormat="1" applyFont="1" applyFill="1" applyBorder="1" applyAlignment="1">
      <alignment horizontal="right" vertical="center"/>
    </xf>
    <xf numFmtId="4" fontId="43" fillId="35" borderId="24" xfId="0" applyNumberFormat="1" applyFont="1" applyFill="1" applyBorder="1" applyAlignment="1">
      <alignment horizontal="right" vertical="center"/>
    </xf>
    <xf numFmtId="4" fontId="43" fillId="35" borderId="29" xfId="0" applyNumberFormat="1" applyFont="1" applyFill="1" applyBorder="1" applyAlignment="1">
      <alignment horizontal="right" vertical="center"/>
    </xf>
    <xf numFmtId="4" fontId="43" fillId="35" borderId="19" xfId="0" applyNumberFormat="1" applyFont="1" applyFill="1" applyBorder="1" applyAlignment="1">
      <alignment horizontal="right" vertical="center"/>
    </xf>
    <xf numFmtId="4" fontId="43" fillId="33" borderId="19" xfId="0" applyNumberFormat="1" applyFont="1" applyFill="1" applyBorder="1" applyAlignment="1">
      <alignment horizontal="right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17" fontId="43" fillId="0" borderId="77" xfId="0" applyNumberFormat="1" applyFont="1" applyFill="1" applyBorder="1" applyAlignment="1">
      <alignment horizontal="center" vertical="center"/>
    </xf>
    <xf numFmtId="17" fontId="43" fillId="0" borderId="78" xfId="0" applyNumberFormat="1" applyFont="1" applyFill="1" applyBorder="1" applyAlignment="1">
      <alignment horizontal="center" vertical="center"/>
    </xf>
    <xf numFmtId="4" fontId="43" fillId="33" borderId="17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14" fontId="14" fillId="0" borderId="53" xfId="0" applyNumberFormat="1" applyFont="1" applyBorder="1" applyAlignment="1">
      <alignment horizontal="left" vertical="center"/>
    </xf>
    <xf numFmtId="1" fontId="43" fillId="0" borderId="12" xfId="0" applyNumberFormat="1" applyFont="1" applyFill="1" applyBorder="1" applyAlignment="1">
      <alignment horizontal="center" vertical="center"/>
    </xf>
    <xf numFmtId="1" fontId="43" fillId="0" borderId="59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 shrinkToFit="1"/>
    </xf>
    <xf numFmtId="0" fontId="43" fillId="0" borderId="80" xfId="0" applyFont="1" applyFill="1" applyBorder="1" applyAlignment="1">
      <alignment horizontal="center" vertical="center"/>
    </xf>
    <xf numFmtId="177" fontId="51" fillId="35" borderId="26" xfId="0" applyNumberFormat="1" applyFont="1" applyFill="1" applyBorder="1" applyAlignment="1">
      <alignment horizontal="right" vertical="center"/>
    </xf>
    <xf numFmtId="177" fontId="51" fillId="35" borderId="29" xfId="0" applyNumberFormat="1" applyFont="1" applyFill="1" applyBorder="1" applyAlignment="1">
      <alignment horizontal="right" vertical="center"/>
    </xf>
    <xf numFmtId="177" fontId="51" fillId="35" borderId="17" xfId="0" applyNumberFormat="1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shrinkToFit="1"/>
    </xf>
    <xf numFmtId="4" fontId="20" fillId="0" borderId="26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/>
    </xf>
    <xf numFmtId="0" fontId="18" fillId="0" borderId="77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" fontId="3" fillId="0" borderId="83" xfId="0" applyNumberFormat="1" applyFont="1" applyFill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001\Users\Usuario\Documents\CEMIT&#201;RIO%20PARQUE%20-%20SALA%20DE%20VEL&#211;RIO\0%20%20Demanda%20060591%20-%20Constru&#231;&#227;o%20do%20Vel&#243;rio%20Municipal%2001-03-23\1.DILIGENCIA%2002.06.23\Planilha%20Vel&#243;rio%20+%20muro%20externo%2029.05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  <sheetName val="CRONOGRAMA Secr de Des Reg"/>
    </sheetNames>
    <sheetDataSet>
      <sheetData sheetId="0">
        <row r="4">
          <cell r="C4" t="str">
            <v>BDI: 24%</v>
          </cell>
        </row>
        <row r="116">
          <cell r="E116" t="str">
            <v>ÁLVARO POTAME NETO</v>
          </cell>
        </row>
        <row r="117">
          <cell r="E117" t="str">
            <v>ENG. CIVIL CREA/SP: 5070843664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view="pageBreakPreview" zoomScale="106" zoomScaleNormal="106" zoomScaleSheetLayoutView="106" workbookViewId="0" topLeftCell="C1">
      <selection activeCell="C133" sqref="C133"/>
    </sheetView>
  </sheetViews>
  <sheetFormatPr defaultColWidth="9.140625" defaultRowHeight="12.75"/>
  <cols>
    <col min="1" max="1" width="6.7109375" style="1" customWidth="1"/>
    <col min="2" max="2" width="57.00390625" style="1" customWidth="1"/>
    <col min="3" max="3" width="20.7109375" style="1" customWidth="1"/>
    <col min="4" max="4" width="12.421875" style="1" customWidth="1"/>
    <col min="5" max="5" width="20.8515625" style="1" customWidth="1"/>
    <col min="6" max="6" width="13.00390625" style="1" customWidth="1"/>
    <col min="7" max="7" width="23.8515625" style="1" bestFit="1" customWidth="1"/>
    <col min="8" max="8" width="22.140625" style="1" customWidth="1"/>
    <col min="9" max="9" width="23.57421875" style="1" customWidth="1"/>
    <col min="10" max="10" width="12.7109375" style="1" customWidth="1"/>
    <col min="11" max="11" width="8.421875" style="2" customWidth="1"/>
    <col min="12" max="12" width="7.421875" style="2" customWidth="1"/>
    <col min="13" max="13" width="15.421875" style="2" customWidth="1"/>
    <col min="14" max="16" width="9.140625" style="1" customWidth="1"/>
    <col min="17" max="17" width="14.421875" style="26" bestFit="1" customWidth="1"/>
    <col min="18" max="18" width="9.140625" style="28" customWidth="1"/>
    <col min="19" max="19" width="14.8515625" style="1" bestFit="1" customWidth="1"/>
    <col min="20" max="20" width="13.7109375" style="1" bestFit="1" customWidth="1"/>
    <col min="21" max="16384" width="9.140625" style="1" customWidth="1"/>
  </cols>
  <sheetData>
    <row r="1" spans="1:9" ht="45.75" customHeight="1">
      <c r="A1" s="270" t="s">
        <v>271</v>
      </c>
      <c r="B1" s="271"/>
      <c r="C1" s="271"/>
      <c r="D1" s="271"/>
      <c r="E1" s="271"/>
      <c r="F1" s="271"/>
      <c r="G1" s="271"/>
      <c r="H1" s="271"/>
      <c r="I1" s="272"/>
    </row>
    <row r="2" spans="1:10" ht="37.5" customHeight="1">
      <c r="A2" s="255" t="s">
        <v>272</v>
      </c>
      <c r="B2" s="255"/>
      <c r="C2" s="255" t="s">
        <v>275</v>
      </c>
      <c r="D2" s="255"/>
      <c r="E2" s="255"/>
      <c r="F2" s="255"/>
      <c r="G2" s="255"/>
      <c r="H2" s="255"/>
      <c r="I2" s="255"/>
      <c r="J2" s="2"/>
    </row>
    <row r="3" spans="1:10" ht="18" customHeight="1">
      <c r="A3" s="255" t="s">
        <v>15</v>
      </c>
      <c r="B3" s="255"/>
      <c r="C3" s="273" t="s">
        <v>337</v>
      </c>
      <c r="D3" s="273"/>
      <c r="E3" s="273"/>
      <c r="F3" s="273"/>
      <c r="G3" s="273"/>
      <c r="H3" s="273"/>
      <c r="I3" s="273"/>
      <c r="J3" s="2"/>
    </row>
    <row r="4" spans="1:10" ht="21" customHeight="1">
      <c r="A4" s="277" t="s">
        <v>273</v>
      </c>
      <c r="B4" s="277"/>
      <c r="C4" s="274" t="s">
        <v>274</v>
      </c>
      <c r="D4" s="274"/>
      <c r="E4" s="274"/>
      <c r="F4" s="274"/>
      <c r="G4" s="274"/>
      <c r="H4" s="274"/>
      <c r="I4" s="274"/>
      <c r="J4" s="2"/>
    </row>
    <row r="5" spans="1:10" ht="12" customHeight="1" thickBot="1">
      <c r="A5" s="33"/>
      <c r="B5" s="33"/>
      <c r="C5" s="34"/>
      <c r="D5" s="34"/>
      <c r="E5" s="34"/>
      <c r="F5" s="34"/>
      <c r="G5" s="34"/>
      <c r="H5" s="34"/>
      <c r="I5" s="34"/>
      <c r="J5" s="2"/>
    </row>
    <row r="6" spans="1:18" s="3" customFormat="1" ht="15.75" customHeight="1">
      <c r="A6" s="253" t="s">
        <v>5</v>
      </c>
      <c r="B6" s="265" t="s">
        <v>3</v>
      </c>
      <c r="C6" s="267" t="s">
        <v>0</v>
      </c>
      <c r="D6" s="253" t="s">
        <v>4</v>
      </c>
      <c r="E6" s="35" t="s">
        <v>1</v>
      </c>
      <c r="F6" s="36"/>
      <c r="G6" s="37" t="s">
        <v>2</v>
      </c>
      <c r="H6" s="275" t="s">
        <v>8</v>
      </c>
      <c r="I6" s="275" t="s">
        <v>15</v>
      </c>
      <c r="J6" s="22"/>
      <c r="K6" s="17"/>
      <c r="L6" s="17"/>
      <c r="M6" s="17"/>
      <c r="Q6" s="27"/>
      <c r="R6" s="29"/>
    </row>
    <row r="7" spans="1:18" s="3" customFormat="1" ht="21" customHeight="1" thickBot="1">
      <c r="A7" s="278"/>
      <c r="B7" s="266"/>
      <c r="C7" s="268"/>
      <c r="D7" s="254"/>
      <c r="E7" s="38" t="s">
        <v>13</v>
      </c>
      <c r="F7" s="39" t="s">
        <v>14</v>
      </c>
      <c r="G7" s="40" t="s">
        <v>14</v>
      </c>
      <c r="H7" s="276"/>
      <c r="I7" s="276"/>
      <c r="J7" s="4"/>
      <c r="K7" s="17"/>
      <c r="L7" s="17"/>
      <c r="M7" s="17"/>
      <c r="Q7" s="27"/>
      <c r="R7" s="29"/>
    </row>
    <row r="8" spans="1:18" s="3" customFormat="1" ht="15" thickBot="1">
      <c r="A8" s="41">
        <v>1</v>
      </c>
      <c r="B8" s="42" t="s">
        <v>26</v>
      </c>
      <c r="C8" s="43"/>
      <c r="D8" s="44"/>
      <c r="E8" s="259" t="s">
        <v>16</v>
      </c>
      <c r="F8" s="260"/>
      <c r="G8" s="269"/>
      <c r="H8" s="45">
        <f>SUM(G9:G9)</f>
        <v>0</v>
      </c>
      <c r="I8" s="46"/>
      <c r="J8" s="4"/>
      <c r="K8" s="17"/>
      <c r="L8" s="17"/>
      <c r="M8" s="17"/>
      <c r="Q8" s="27"/>
      <c r="R8" s="29"/>
    </row>
    <row r="9" spans="1:18" s="3" customFormat="1" ht="28.5" customHeight="1" thickBot="1">
      <c r="A9" s="189" t="s">
        <v>20</v>
      </c>
      <c r="B9" s="131" t="s">
        <v>59</v>
      </c>
      <c r="C9" s="55" t="s">
        <v>6</v>
      </c>
      <c r="D9" s="135">
        <v>6</v>
      </c>
      <c r="E9" s="135"/>
      <c r="F9" s="135">
        <f>ROUND(E9*K9,2)</f>
        <v>0</v>
      </c>
      <c r="G9" s="126">
        <f>ROUND(D9*F9,2)</f>
        <v>0</v>
      </c>
      <c r="H9" s="190" t="s">
        <v>61</v>
      </c>
      <c r="I9" s="191" t="s">
        <v>60</v>
      </c>
      <c r="J9" s="4"/>
      <c r="K9" s="17">
        <v>1.24</v>
      </c>
      <c r="L9" s="23"/>
      <c r="M9" s="24">
        <v>1</v>
      </c>
      <c r="Q9" s="27"/>
      <c r="R9" s="29"/>
    </row>
    <row r="10" spans="1:18" s="3" customFormat="1" ht="15" thickBot="1">
      <c r="A10" s="41">
        <v>2</v>
      </c>
      <c r="B10" s="42" t="s">
        <v>202</v>
      </c>
      <c r="C10" s="43"/>
      <c r="D10" s="44"/>
      <c r="E10" s="259" t="s">
        <v>16</v>
      </c>
      <c r="F10" s="260"/>
      <c r="G10" s="269"/>
      <c r="H10" s="45">
        <f>SUM(G11:G17)</f>
        <v>0</v>
      </c>
      <c r="I10" s="249"/>
      <c r="J10" s="4"/>
      <c r="K10" s="17"/>
      <c r="L10" s="17"/>
      <c r="M10" s="17"/>
      <c r="Q10" s="27"/>
      <c r="R10" s="29"/>
    </row>
    <row r="11" spans="1:18" s="3" customFormat="1" ht="21" customHeight="1">
      <c r="A11" s="189" t="s">
        <v>268</v>
      </c>
      <c r="B11" s="131" t="s">
        <v>203</v>
      </c>
      <c r="C11" s="232" t="s">
        <v>204</v>
      </c>
      <c r="D11" s="233">
        <v>3</v>
      </c>
      <c r="E11" s="233"/>
      <c r="F11" s="233">
        <f aca="true" t="shared" si="0" ref="F11:F17">ROUND(E11*K11,2)</f>
        <v>0</v>
      </c>
      <c r="G11" s="234">
        <f aca="true" t="shared" si="1" ref="G11:G17">ROUND(D11*F11,2)</f>
        <v>0</v>
      </c>
      <c r="H11" s="235" t="s">
        <v>205</v>
      </c>
      <c r="I11" s="248" t="s">
        <v>60</v>
      </c>
      <c r="J11" s="4"/>
      <c r="K11" s="17">
        <v>1.24</v>
      </c>
      <c r="L11" s="23"/>
      <c r="M11" s="24">
        <v>1</v>
      </c>
      <c r="Q11" s="27"/>
      <c r="R11" s="29"/>
    </row>
    <row r="12" spans="1:18" s="3" customFormat="1" ht="19.5" customHeight="1">
      <c r="A12" s="200" t="s">
        <v>269</v>
      </c>
      <c r="B12" s="207" t="s">
        <v>206</v>
      </c>
      <c r="C12" s="247" t="s">
        <v>6</v>
      </c>
      <c r="D12" s="58">
        <v>8.31</v>
      </c>
      <c r="E12" s="244"/>
      <c r="F12" s="244">
        <f t="shared" si="0"/>
        <v>0</v>
      </c>
      <c r="G12" s="241">
        <f t="shared" si="1"/>
        <v>0</v>
      </c>
      <c r="H12" s="238" t="s">
        <v>207</v>
      </c>
      <c r="I12" s="237" t="s">
        <v>60</v>
      </c>
      <c r="J12" s="4"/>
      <c r="K12" s="17">
        <v>1.24</v>
      </c>
      <c r="L12" s="23"/>
      <c r="M12" s="24">
        <v>1</v>
      </c>
      <c r="Q12" s="27"/>
      <c r="R12" s="29"/>
    </row>
    <row r="13" spans="1:18" s="3" customFormat="1" ht="19.5" customHeight="1">
      <c r="A13" s="200" t="s">
        <v>171</v>
      </c>
      <c r="B13" s="207" t="s">
        <v>208</v>
      </c>
      <c r="C13" s="132" t="s">
        <v>204</v>
      </c>
      <c r="D13" s="244">
        <v>4</v>
      </c>
      <c r="E13" s="244"/>
      <c r="F13" s="244">
        <f t="shared" si="0"/>
        <v>0</v>
      </c>
      <c r="G13" s="242">
        <f t="shared" si="1"/>
        <v>0</v>
      </c>
      <c r="H13" s="239" t="s">
        <v>209</v>
      </c>
      <c r="I13" s="237" t="s">
        <v>60</v>
      </c>
      <c r="J13" s="4"/>
      <c r="K13" s="17">
        <v>1.24</v>
      </c>
      <c r="L13" s="23"/>
      <c r="M13" s="24">
        <v>1</v>
      </c>
      <c r="Q13" s="27"/>
      <c r="R13" s="29"/>
    </row>
    <row r="14" spans="1:18" s="3" customFormat="1" ht="19.5" customHeight="1">
      <c r="A14" s="130" t="s">
        <v>172</v>
      </c>
      <c r="B14" s="230" t="s">
        <v>210</v>
      </c>
      <c r="C14" s="128" t="s">
        <v>6</v>
      </c>
      <c r="D14" s="244">
        <v>0.9</v>
      </c>
      <c r="E14" s="244"/>
      <c r="F14" s="244">
        <f t="shared" si="0"/>
        <v>0</v>
      </c>
      <c r="G14" s="242">
        <f t="shared" si="1"/>
        <v>0</v>
      </c>
      <c r="H14" s="239" t="s">
        <v>211</v>
      </c>
      <c r="I14" s="237" t="s">
        <v>60</v>
      </c>
      <c r="J14" s="4"/>
      <c r="K14" s="17">
        <v>1.24</v>
      </c>
      <c r="L14" s="23"/>
      <c r="M14" s="24">
        <v>1</v>
      </c>
      <c r="Q14" s="27"/>
      <c r="R14" s="29"/>
    </row>
    <row r="15" spans="1:18" s="3" customFormat="1" ht="19.5" customHeight="1">
      <c r="A15" s="130" t="s">
        <v>173</v>
      </c>
      <c r="B15" s="230" t="s">
        <v>212</v>
      </c>
      <c r="C15" s="128" t="s">
        <v>6</v>
      </c>
      <c r="D15" s="244">
        <v>77.48</v>
      </c>
      <c r="E15" s="244"/>
      <c r="F15" s="244">
        <f t="shared" si="0"/>
        <v>0</v>
      </c>
      <c r="G15" s="242">
        <f t="shared" si="1"/>
        <v>0</v>
      </c>
      <c r="H15" s="239" t="s">
        <v>213</v>
      </c>
      <c r="I15" s="237" t="s">
        <v>60</v>
      </c>
      <c r="J15" s="4"/>
      <c r="K15" s="17">
        <v>1.24</v>
      </c>
      <c r="L15" s="23"/>
      <c r="M15" s="24">
        <v>1</v>
      </c>
      <c r="Q15" s="27"/>
      <c r="R15" s="29"/>
    </row>
    <row r="16" spans="1:18" s="3" customFormat="1" ht="28.5" customHeight="1">
      <c r="A16" s="130" t="s">
        <v>270</v>
      </c>
      <c r="B16" s="207" t="s">
        <v>334</v>
      </c>
      <c r="C16" s="128" t="s">
        <v>6</v>
      </c>
      <c r="D16" s="244">
        <v>99.62</v>
      </c>
      <c r="E16" s="244"/>
      <c r="F16" s="244">
        <f>ROUND(E16*K16,2)</f>
        <v>0</v>
      </c>
      <c r="G16" s="241">
        <f>ROUND(D16*F16,2)</f>
        <v>0</v>
      </c>
      <c r="H16" s="239" t="s">
        <v>333</v>
      </c>
      <c r="I16" s="237" t="s">
        <v>60</v>
      </c>
      <c r="J16" s="4"/>
      <c r="K16" s="17">
        <f>K15</f>
        <v>1.24</v>
      </c>
      <c r="L16" s="23"/>
      <c r="M16" s="24">
        <f>M15</f>
        <v>1</v>
      </c>
      <c r="Q16" s="27"/>
      <c r="R16" s="29"/>
    </row>
    <row r="17" spans="1:18" s="3" customFormat="1" ht="27.75" customHeight="1" thickBot="1">
      <c r="A17" s="229" t="s">
        <v>335</v>
      </c>
      <c r="B17" s="231" t="s">
        <v>225</v>
      </c>
      <c r="C17" s="246" t="s">
        <v>6</v>
      </c>
      <c r="D17" s="245">
        <v>211.2</v>
      </c>
      <c r="E17" s="245"/>
      <c r="F17" s="245">
        <f t="shared" si="0"/>
        <v>0</v>
      </c>
      <c r="G17" s="243">
        <f t="shared" si="1"/>
        <v>0</v>
      </c>
      <c r="H17" s="240" t="s">
        <v>226</v>
      </c>
      <c r="I17" s="236" t="s">
        <v>60</v>
      </c>
      <c r="J17" s="4"/>
      <c r="K17" s="17">
        <v>1.24</v>
      </c>
      <c r="L17" s="23"/>
      <c r="M17" s="24">
        <v>1</v>
      </c>
      <c r="Q17" s="27"/>
      <c r="R17" s="29"/>
    </row>
    <row r="18" spans="1:20" ht="13.5" customHeight="1" thickBot="1">
      <c r="A18" s="104">
        <v>3</v>
      </c>
      <c r="B18" s="74" t="s">
        <v>279</v>
      </c>
      <c r="C18" s="83"/>
      <c r="D18" s="84"/>
      <c r="E18" s="256" t="s">
        <v>16</v>
      </c>
      <c r="F18" s="257"/>
      <c r="G18" s="258"/>
      <c r="H18" s="85">
        <f>SUM(G19:G27)</f>
        <v>0</v>
      </c>
      <c r="I18" s="86"/>
      <c r="J18" s="5"/>
      <c r="K18" s="17"/>
      <c r="L18" s="23"/>
      <c r="M18" s="19"/>
      <c r="P18" s="30"/>
      <c r="Q18" s="31"/>
      <c r="R18" s="32"/>
      <c r="S18" s="31"/>
      <c r="T18" s="31"/>
    </row>
    <row r="19" spans="1:20" ht="20.25" customHeight="1">
      <c r="A19" s="105" t="s">
        <v>128</v>
      </c>
      <c r="B19" s="75" t="s">
        <v>121</v>
      </c>
      <c r="C19" s="87" t="s">
        <v>17</v>
      </c>
      <c r="D19" s="194">
        <v>204.32</v>
      </c>
      <c r="E19" s="88"/>
      <c r="F19" s="88">
        <f aca="true" t="shared" si="2" ref="F19:F27">ROUND(E19*K19,2)</f>
        <v>0</v>
      </c>
      <c r="G19" s="89">
        <f aca="true" t="shared" si="3" ref="G19:G27">ROUND(D19*F19,2)</f>
        <v>0</v>
      </c>
      <c r="H19" s="90" t="s">
        <v>165</v>
      </c>
      <c r="I19" s="91" t="s">
        <v>60</v>
      </c>
      <c r="J19" s="5"/>
      <c r="K19" s="17">
        <f>K17</f>
        <v>1.24</v>
      </c>
      <c r="L19" s="23"/>
      <c r="M19" s="19">
        <f>M17</f>
        <v>1</v>
      </c>
      <c r="P19" s="30"/>
      <c r="Q19" s="31"/>
      <c r="R19" s="32"/>
      <c r="S19" s="31"/>
      <c r="T19" s="31"/>
    </row>
    <row r="20" spans="1:20" ht="15">
      <c r="A20" s="106" t="s">
        <v>129</v>
      </c>
      <c r="B20" s="76" t="s">
        <v>166</v>
      </c>
      <c r="C20" s="87" t="s">
        <v>17</v>
      </c>
      <c r="D20" s="194">
        <v>35.11</v>
      </c>
      <c r="E20" s="88"/>
      <c r="F20" s="88">
        <f t="shared" si="2"/>
        <v>0</v>
      </c>
      <c r="G20" s="89">
        <f t="shared" si="3"/>
        <v>0</v>
      </c>
      <c r="H20" s="90" t="s">
        <v>162</v>
      </c>
      <c r="I20" s="91" t="s">
        <v>60</v>
      </c>
      <c r="J20" s="5"/>
      <c r="K20" s="17">
        <f aca="true" t="shared" si="4" ref="K20:K27">K19</f>
        <v>1.24</v>
      </c>
      <c r="L20" s="23"/>
      <c r="M20" s="19">
        <f aca="true" t="shared" si="5" ref="M20:M27">M19</f>
        <v>1</v>
      </c>
      <c r="P20" s="30"/>
      <c r="Q20" s="31"/>
      <c r="R20" s="32"/>
      <c r="S20" s="31"/>
      <c r="T20" s="31"/>
    </row>
    <row r="21" spans="1:20" ht="15">
      <c r="A21" s="105" t="s">
        <v>130</v>
      </c>
      <c r="B21" s="76" t="s">
        <v>65</v>
      </c>
      <c r="C21" s="92" t="s">
        <v>11</v>
      </c>
      <c r="D21" s="194">
        <v>2.14</v>
      </c>
      <c r="E21" s="88"/>
      <c r="F21" s="88">
        <f t="shared" si="2"/>
        <v>0</v>
      </c>
      <c r="G21" s="89">
        <f t="shared" si="3"/>
        <v>0</v>
      </c>
      <c r="H21" s="93" t="s">
        <v>64</v>
      </c>
      <c r="I21" s="91" t="s">
        <v>60</v>
      </c>
      <c r="J21" s="5"/>
      <c r="K21" s="17">
        <f t="shared" si="4"/>
        <v>1.24</v>
      </c>
      <c r="L21" s="23"/>
      <c r="M21" s="19">
        <f t="shared" si="5"/>
        <v>1</v>
      </c>
      <c r="P21" s="30"/>
      <c r="Q21" s="31"/>
      <c r="R21" s="32"/>
      <c r="S21" s="31"/>
      <c r="T21" s="31"/>
    </row>
    <row r="22" spans="1:20" ht="37.5" customHeight="1">
      <c r="A22" s="105" t="s">
        <v>131</v>
      </c>
      <c r="B22" s="79" t="s">
        <v>238</v>
      </c>
      <c r="C22" s="92" t="s">
        <v>27</v>
      </c>
      <c r="D22" s="194">
        <v>50</v>
      </c>
      <c r="E22" s="88"/>
      <c r="F22" s="88">
        <f t="shared" si="2"/>
        <v>0</v>
      </c>
      <c r="G22" s="89">
        <f t="shared" si="3"/>
        <v>0</v>
      </c>
      <c r="H22" s="93" t="s">
        <v>66</v>
      </c>
      <c r="I22" s="94" t="s">
        <v>60</v>
      </c>
      <c r="J22" s="5"/>
      <c r="K22" s="17">
        <f t="shared" si="4"/>
        <v>1.24</v>
      </c>
      <c r="L22" s="23"/>
      <c r="M22" s="19">
        <f t="shared" si="5"/>
        <v>1</v>
      </c>
      <c r="P22" s="30"/>
      <c r="Q22" s="31"/>
      <c r="R22" s="32"/>
      <c r="S22" s="31"/>
      <c r="T22" s="31"/>
    </row>
    <row r="23" spans="1:20" ht="27" customHeight="1">
      <c r="A23" s="105" t="s">
        <v>262</v>
      </c>
      <c r="B23" s="78" t="s">
        <v>261</v>
      </c>
      <c r="C23" s="92" t="s">
        <v>6</v>
      </c>
      <c r="D23" s="195">
        <v>104.25</v>
      </c>
      <c r="E23" s="88"/>
      <c r="F23" s="88">
        <f t="shared" si="2"/>
        <v>0</v>
      </c>
      <c r="G23" s="89">
        <f t="shared" si="3"/>
        <v>0</v>
      </c>
      <c r="H23" s="98" t="s">
        <v>167</v>
      </c>
      <c r="I23" s="91" t="s">
        <v>60</v>
      </c>
      <c r="J23" s="5"/>
      <c r="K23" s="17">
        <f t="shared" si="4"/>
        <v>1.24</v>
      </c>
      <c r="L23" s="23"/>
      <c r="M23" s="19">
        <f t="shared" si="5"/>
        <v>1</v>
      </c>
      <c r="P23" s="30"/>
      <c r="Q23" s="31"/>
      <c r="R23" s="32"/>
      <c r="S23" s="31"/>
      <c r="T23" s="31"/>
    </row>
    <row r="24" spans="1:20" ht="15">
      <c r="A24" s="105" t="s">
        <v>298</v>
      </c>
      <c r="B24" s="79" t="s">
        <v>67</v>
      </c>
      <c r="C24" s="92" t="s">
        <v>6</v>
      </c>
      <c r="D24" s="195">
        <v>208.5</v>
      </c>
      <c r="E24" s="88"/>
      <c r="F24" s="88">
        <f t="shared" si="2"/>
        <v>0</v>
      </c>
      <c r="G24" s="89">
        <f t="shared" si="3"/>
        <v>0</v>
      </c>
      <c r="H24" s="98" t="s">
        <v>68</v>
      </c>
      <c r="I24" s="99" t="s">
        <v>60</v>
      </c>
      <c r="J24" s="5"/>
      <c r="K24" s="17">
        <f t="shared" si="4"/>
        <v>1.24</v>
      </c>
      <c r="L24" s="23"/>
      <c r="M24" s="19">
        <f t="shared" si="5"/>
        <v>1</v>
      </c>
      <c r="P24" s="30"/>
      <c r="Q24" s="31"/>
      <c r="R24" s="32"/>
      <c r="S24" s="31"/>
      <c r="T24" s="31"/>
    </row>
    <row r="25" spans="1:20" ht="15">
      <c r="A25" s="107" t="s">
        <v>299</v>
      </c>
      <c r="B25" s="75" t="s">
        <v>236</v>
      </c>
      <c r="C25" s="92" t="s">
        <v>6</v>
      </c>
      <c r="D25" s="195">
        <v>208.5</v>
      </c>
      <c r="E25" s="88"/>
      <c r="F25" s="88">
        <f t="shared" si="2"/>
        <v>0</v>
      </c>
      <c r="G25" s="89">
        <f t="shared" si="3"/>
        <v>0</v>
      </c>
      <c r="H25" s="98" t="s">
        <v>58</v>
      </c>
      <c r="I25" s="100" t="s">
        <v>60</v>
      </c>
      <c r="J25" s="5"/>
      <c r="K25" s="17">
        <f t="shared" si="4"/>
        <v>1.24</v>
      </c>
      <c r="L25" s="23"/>
      <c r="M25" s="19">
        <f t="shared" si="5"/>
        <v>1</v>
      </c>
      <c r="P25" s="30"/>
      <c r="Q25" s="31"/>
      <c r="R25" s="32"/>
      <c r="S25" s="31"/>
      <c r="T25" s="31"/>
    </row>
    <row r="26" spans="1:20" ht="25.5">
      <c r="A26" s="107" t="s">
        <v>338</v>
      </c>
      <c r="B26" s="75" t="s">
        <v>122</v>
      </c>
      <c r="C26" s="92" t="s">
        <v>6</v>
      </c>
      <c r="D26" s="195">
        <v>17.72</v>
      </c>
      <c r="E26" s="88"/>
      <c r="F26" s="88">
        <f t="shared" si="2"/>
        <v>0</v>
      </c>
      <c r="G26" s="89">
        <f t="shared" si="3"/>
        <v>0</v>
      </c>
      <c r="H26" s="98" t="s">
        <v>69</v>
      </c>
      <c r="I26" s="102" t="s">
        <v>60</v>
      </c>
      <c r="J26" s="5"/>
      <c r="K26" s="17">
        <f t="shared" si="4"/>
        <v>1.24</v>
      </c>
      <c r="L26" s="23"/>
      <c r="M26" s="19">
        <f t="shared" si="5"/>
        <v>1</v>
      </c>
      <c r="P26" s="30"/>
      <c r="Q26" s="31"/>
      <c r="R26" s="32"/>
      <c r="S26" s="31"/>
      <c r="T26" s="31"/>
    </row>
    <row r="27" spans="1:20" ht="31.5" customHeight="1" thickBot="1">
      <c r="A27" s="107" t="s">
        <v>339</v>
      </c>
      <c r="B27" s="75" t="s">
        <v>263</v>
      </c>
      <c r="C27" s="92" t="s">
        <v>6</v>
      </c>
      <c r="D27" s="195">
        <v>27</v>
      </c>
      <c r="E27" s="88"/>
      <c r="F27" s="88">
        <f t="shared" si="2"/>
        <v>0</v>
      </c>
      <c r="G27" s="89">
        <f t="shared" si="3"/>
        <v>0</v>
      </c>
      <c r="H27" s="98" t="s">
        <v>277</v>
      </c>
      <c r="I27" s="250" t="s">
        <v>60</v>
      </c>
      <c r="J27" s="5"/>
      <c r="K27" s="17">
        <f t="shared" si="4"/>
        <v>1.24</v>
      </c>
      <c r="L27" s="23"/>
      <c r="M27" s="19">
        <f t="shared" si="5"/>
        <v>1</v>
      </c>
      <c r="P27" s="30"/>
      <c r="Q27" s="31"/>
      <c r="R27" s="32"/>
      <c r="S27" s="31"/>
      <c r="T27" s="31"/>
    </row>
    <row r="28" spans="1:20" ht="15.75" thickBot="1">
      <c r="A28" s="104">
        <v>4</v>
      </c>
      <c r="B28" s="77" t="s">
        <v>260</v>
      </c>
      <c r="C28" s="95"/>
      <c r="D28" s="96"/>
      <c r="E28" s="256" t="s">
        <v>16</v>
      </c>
      <c r="F28" s="257"/>
      <c r="G28" s="258"/>
      <c r="H28" s="85">
        <f>SUM(G29:G34)</f>
        <v>0</v>
      </c>
      <c r="I28" s="97"/>
      <c r="J28" s="5"/>
      <c r="K28" s="17"/>
      <c r="P28" s="30"/>
      <c r="Q28" s="31"/>
      <c r="R28" s="32"/>
      <c r="S28" s="31"/>
      <c r="T28" s="31"/>
    </row>
    <row r="29" spans="1:20" ht="15">
      <c r="A29" s="105" t="s">
        <v>132</v>
      </c>
      <c r="B29" s="80" t="s">
        <v>280</v>
      </c>
      <c r="C29" s="92" t="s">
        <v>6</v>
      </c>
      <c r="D29" s="195">
        <v>216.82</v>
      </c>
      <c r="E29" s="88"/>
      <c r="F29" s="88">
        <f aca="true" t="shared" si="6" ref="F29:F34">ROUND(E29*K29,2)</f>
        <v>0</v>
      </c>
      <c r="G29" s="89">
        <f aca="true" t="shared" si="7" ref="G29:G34">ROUND(D29*F29,2)</f>
        <v>0</v>
      </c>
      <c r="H29" s="98" t="s">
        <v>169</v>
      </c>
      <c r="I29" s="91" t="s">
        <v>60</v>
      </c>
      <c r="J29" s="5"/>
      <c r="K29" s="17">
        <f>K26</f>
        <v>1.24</v>
      </c>
      <c r="L29" s="23"/>
      <c r="M29" s="19">
        <f>M26</f>
        <v>1</v>
      </c>
      <c r="P29" s="30"/>
      <c r="Q29" s="31"/>
      <c r="R29" s="32"/>
      <c r="S29" s="31"/>
      <c r="T29" s="31"/>
    </row>
    <row r="30" spans="1:20" ht="18" customHeight="1">
      <c r="A30" s="105" t="s">
        <v>133</v>
      </c>
      <c r="B30" s="81" t="s">
        <v>63</v>
      </c>
      <c r="C30" s="92" t="s">
        <v>11</v>
      </c>
      <c r="D30" s="110">
        <v>3.52</v>
      </c>
      <c r="E30" s="88"/>
      <c r="F30" s="88">
        <f t="shared" si="6"/>
        <v>0</v>
      </c>
      <c r="G30" s="89">
        <f t="shared" si="7"/>
        <v>0</v>
      </c>
      <c r="H30" s="101" t="s">
        <v>62</v>
      </c>
      <c r="I30" s="102" t="s">
        <v>60</v>
      </c>
      <c r="J30" s="5"/>
      <c r="K30" s="17">
        <f>K29</f>
        <v>1.24</v>
      </c>
      <c r="L30" s="23"/>
      <c r="M30" s="19">
        <f>M29</f>
        <v>1</v>
      </c>
      <c r="P30" s="30"/>
      <c r="Q30" s="31"/>
      <c r="R30" s="32"/>
      <c r="S30" s="31"/>
      <c r="T30" s="31"/>
    </row>
    <row r="31" spans="1:20" ht="15">
      <c r="A31" s="107" t="s">
        <v>134</v>
      </c>
      <c r="B31" s="82" t="s">
        <v>163</v>
      </c>
      <c r="C31" s="87" t="s">
        <v>27</v>
      </c>
      <c r="D31" s="195">
        <v>90</v>
      </c>
      <c r="E31" s="88"/>
      <c r="F31" s="88">
        <f t="shared" si="6"/>
        <v>0</v>
      </c>
      <c r="G31" s="89">
        <f t="shared" si="7"/>
        <v>0</v>
      </c>
      <c r="H31" s="103" t="s">
        <v>164</v>
      </c>
      <c r="I31" s="99" t="s">
        <v>60</v>
      </c>
      <c r="J31" s="5"/>
      <c r="K31" s="17">
        <f>K30</f>
        <v>1.24</v>
      </c>
      <c r="L31" s="23"/>
      <c r="M31" s="19">
        <f>M30</f>
        <v>1</v>
      </c>
      <c r="P31" s="30"/>
      <c r="Q31" s="31"/>
      <c r="R31" s="32"/>
      <c r="S31" s="31"/>
      <c r="T31" s="31"/>
    </row>
    <row r="32" spans="1:20" ht="15">
      <c r="A32" s="107" t="s">
        <v>135</v>
      </c>
      <c r="B32" s="75" t="s">
        <v>121</v>
      </c>
      <c r="C32" s="87" t="s">
        <v>17</v>
      </c>
      <c r="D32" s="194">
        <v>743.99</v>
      </c>
      <c r="E32" s="88"/>
      <c r="F32" s="88">
        <f t="shared" si="6"/>
        <v>0</v>
      </c>
      <c r="G32" s="89">
        <f t="shared" si="7"/>
        <v>0</v>
      </c>
      <c r="H32" s="90" t="s">
        <v>165</v>
      </c>
      <c r="I32" s="91" t="s">
        <v>60</v>
      </c>
      <c r="J32" s="5"/>
      <c r="K32" s="17">
        <f>K31</f>
        <v>1.24</v>
      </c>
      <c r="L32" s="23"/>
      <c r="M32" s="19">
        <f>M31</f>
        <v>1</v>
      </c>
      <c r="P32" s="30"/>
      <c r="Q32" s="31"/>
      <c r="R32" s="32"/>
      <c r="S32" s="31"/>
      <c r="T32" s="31"/>
    </row>
    <row r="33" spans="1:20" ht="15">
      <c r="A33" s="107" t="s">
        <v>174</v>
      </c>
      <c r="B33" s="76" t="s">
        <v>166</v>
      </c>
      <c r="C33" s="87" t="s">
        <v>17</v>
      </c>
      <c r="D33" s="194">
        <v>146.03</v>
      </c>
      <c r="E33" s="88"/>
      <c r="F33" s="88">
        <f t="shared" si="6"/>
        <v>0</v>
      </c>
      <c r="G33" s="89">
        <f t="shared" si="7"/>
        <v>0</v>
      </c>
      <c r="H33" s="90" t="s">
        <v>162</v>
      </c>
      <c r="I33" s="91" t="s">
        <v>60</v>
      </c>
      <c r="J33" s="5"/>
      <c r="K33" s="17">
        <f>K32</f>
        <v>1.24</v>
      </c>
      <c r="L33" s="23"/>
      <c r="M33" s="19">
        <f>M32</f>
        <v>1</v>
      </c>
      <c r="P33" s="30"/>
      <c r="Q33" s="31"/>
      <c r="R33" s="32"/>
      <c r="S33" s="31"/>
      <c r="T33" s="31"/>
    </row>
    <row r="34" spans="1:20" ht="15.75" thickBot="1">
      <c r="A34" s="107" t="s">
        <v>175</v>
      </c>
      <c r="B34" s="76" t="s">
        <v>65</v>
      </c>
      <c r="C34" s="92" t="s">
        <v>11</v>
      </c>
      <c r="D34" s="194">
        <v>11.47</v>
      </c>
      <c r="E34" s="88"/>
      <c r="F34" s="88">
        <f t="shared" si="6"/>
        <v>0</v>
      </c>
      <c r="G34" s="89">
        <f t="shared" si="7"/>
        <v>0</v>
      </c>
      <c r="H34" s="93" t="s">
        <v>64</v>
      </c>
      <c r="I34" s="91" t="s">
        <v>60</v>
      </c>
      <c r="J34" s="5"/>
      <c r="K34" s="17">
        <f>K33</f>
        <v>1.24</v>
      </c>
      <c r="L34" s="23"/>
      <c r="M34" s="19">
        <f>M33</f>
        <v>1</v>
      </c>
      <c r="P34" s="30"/>
      <c r="Q34" s="31"/>
      <c r="R34" s="32"/>
      <c r="S34" s="31"/>
      <c r="T34" s="31"/>
    </row>
    <row r="35" spans="1:20" ht="12.75" customHeight="1" thickBot="1">
      <c r="A35" s="104">
        <v>5</v>
      </c>
      <c r="B35" s="77" t="s">
        <v>237</v>
      </c>
      <c r="C35" s="95"/>
      <c r="D35" s="96"/>
      <c r="E35" s="256" t="s">
        <v>16</v>
      </c>
      <c r="F35" s="257"/>
      <c r="G35" s="258"/>
      <c r="H35" s="85">
        <f>SUM(G36:G41)</f>
        <v>0</v>
      </c>
      <c r="I35" s="97"/>
      <c r="J35" s="5"/>
      <c r="K35" s="17"/>
      <c r="P35" s="30"/>
      <c r="Q35" s="31"/>
      <c r="R35" s="32"/>
      <c r="S35" s="30"/>
      <c r="T35" s="30"/>
    </row>
    <row r="36" spans="1:20" ht="12.75" customHeight="1">
      <c r="A36" s="105" t="s">
        <v>136</v>
      </c>
      <c r="B36" s="80" t="s">
        <v>170</v>
      </c>
      <c r="C36" s="92" t="s">
        <v>6</v>
      </c>
      <c r="D36" s="195">
        <v>35</v>
      </c>
      <c r="E36" s="88"/>
      <c r="F36" s="88">
        <f aca="true" t="shared" si="8" ref="F36:F41">ROUND(E36*K36,2)</f>
        <v>0</v>
      </c>
      <c r="G36" s="89">
        <f aca="true" t="shared" si="9" ref="G36:G41">ROUND(D36*F36,2)</f>
        <v>0</v>
      </c>
      <c r="H36" s="98" t="s">
        <v>169</v>
      </c>
      <c r="I36" s="91" t="s">
        <v>60</v>
      </c>
      <c r="J36" s="5"/>
      <c r="K36" s="17">
        <f>K26</f>
        <v>1.24</v>
      </c>
      <c r="L36" s="23"/>
      <c r="M36" s="19">
        <f>M26</f>
        <v>1</v>
      </c>
      <c r="P36" s="30"/>
      <c r="Q36" s="31"/>
      <c r="R36" s="32"/>
      <c r="S36" s="30"/>
      <c r="T36" s="30"/>
    </row>
    <row r="37" spans="1:20" ht="20.25" customHeight="1">
      <c r="A37" s="105" t="s">
        <v>137</v>
      </c>
      <c r="B37" s="81" t="s">
        <v>63</v>
      </c>
      <c r="C37" s="92" t="s">
        <v>11</v>
      </c>
      <c r="D37" s="110">
        <v>2.7</v>
      </c>
      <c r="E37" s="88"/>
      <c r="F37" s="88">
        <f t="shared" si="8"/>
        <v>0</v>
      </c>
      <c r="G37" s="89">
        <f t="shared" si="9"/>
        <v>0</v>
      </c>
      <c r="H37" s="101" t="s">
        <v>62</v>
      </c>
      <c r="I37" s="102" t="s">
        <v>60</v>
      </c>
      <c r="J37" s="5"/>
      <c r="K37" s="17">
        <f>K36</f>
        <v>1.24</v>
      </c>
      <c r="L37" s="23"/>
      <c r="M37" s="19">
        <f>M36</f>
        <v>1</v>
      </c>
      <c r="P37" s="30"/>
      <c r="Q37" s="31"/>
      <c r="R37" s="32"/>
      <c r="S37" s="30"/>
      <c r="T37" s="30"/>
    </row>
    <row r="38" spans="1:20" ht="14.25" customHeight="1">
      <c r="A38" s="107" t="s">
        <v>127</v>
      </c>
      <c r="B38" s="82" t="s">
        <v>163</v>
      </c>
      <c r="C38" s="87" t="s">
        <v>27</v>
      </c>
      <c r="D38" s="195">
        <v>60</v>
      </c>
      <c r="E38" s="88"/>
      <c r="F38" s="88">
        <f t="shared" si="8"/>
        <v>0</v>
      </c>
      <c r="G38" s="89">
        <f t="shared" si="9"/>
        <v>0</v>
      </c>
      <c r="H38" s="103" t="s">
        <v>164</v>
      </c>
      <c r="I38" s="99" t="s">
        <v>60</v>
      </c>
      <c r="J38" s="5"/>
      <c r="K38" s="17">
        <f>K37</f>
        <v>1.24</v>
      </c>
      <c r="L38" s="23"/>
      <c r="M38" s="19">
        <f>M37</f>
        <v>1</v>
      </c>
      <c r="P38" s="30"/>
      <c r="Q38" s="31"/>
      <c r="R38" s="32"/>
      <c r="S38" s="31"/>
      <c r="T38" s="31"/>
    </row>
    <row r="39" spans="1:13" ht="15" customHeight="1">
      <c r="A39" s="107" t="s">
        <v>138</v>
      </c>
      <c r="B39" s="75" t="s">
        <v>121</v>
      </c>
      <c r="C39" s="87" t="s">
        <v>17</v>
      </c>
      <c r="D39" s="194">
        <v>201.45</v>
      </c>
      <c r="E39" s="88"/>
      <c r="F39" s="88">
        <f t="shared" si="8"/>
        <v>0</v>
      </c>
      <c r="G39" s="89">
        <f t="shared" si="9"/>
        <v>0</v>
      </c>
      <c r="H39" s="90" t="s">
        <v>165</v>
      </c>
      <c r="I39" s="91" t="s">
        <v>60</v>
      </c>
      <c r="J39" s="5"/>
      <c r="K39" s="17">
        <f>K38</f>
        <v>1.24</v>
      </c>
      <c r="L39" s="23"/>
      <c r="M39" s="19">
        <f>M38</f>
        <v>1</v>
      </c>
    </row>
    <row r="40" spans="1:13" ht="17.25" customHeight="1">
      <c r="A40" s="107" t="s">
        <v>126</v>
      </c>
      <c r="B40" s="76" t="s">
        <v>166</v>
      </c>
      <c r="C40" s="87" t="s">
        <v>17</v>
      </c>
      <c r="D40" s="194">
        <v>82.85</v>
      </c>
      <c r="E40" s="88"/>
      <c r="F40" s="88">
        <f t="shared" si="8"/>
        <v>0</v>
      </c>
      <c r="G40" s="89">
        <f t="shared" si="9"/>
        <v>0</v>
      </c>
      <c r="H40" s="90" t="s">
        <v>162</v>
      </c>
      <c r="I40" s="91" t="s">
        <v>60</v>
      </c>
      <c r="J40" s="5"/>
      <c r="K40" s="17">
        <f>K39</f>
        <v>1.24</v>
      </c>
      <c r="L40" s="23"/>
      <c r="M40" s="19">
        <f>M39</f>
        <v>1</v>
      </c>
    </row>
    <row r="41" spans="1:13" ht="16.5" customHeight="1" thickBot="1">
      <c r="A41" s="107" t="s">
        <v>300</v>
      </c>
      <c r="B41" s="76" t="s">
        <v>65</v>
      </c>
      <c r="C41" s="92" t="s">
        <v>11</v>
      </c>
      <c r="D41" s="194">
        <v>5.98</v>
      </c>
      <c r="E41" s="88"/>
      <c r="F41" s="88">
        <f t="shared" si="8"/>
        <v>0</v>
      </c>
      <c r="G41" s="89">
        <f t="shared" si="9"/>
        <v>0</v>
      </c>
      <c r="H41" s="93" t="s">
        <v>64</v>
      </c>
      <c r="I41" s="91" t="s">
        <v>60</v>
      </c>
      <c r="J41" s="5"/>
      <c r="K41" s="17">
        <f>K40</f>
        <v>1.24</v>
      </c>
      <c r="L41" s="23"/>
      <c r="M41" s="19">
        <f>M40</f>
        <v>1</v>
      </c>
    </row>
    <row r="42" spans="1:11" ht="15" thickBot="1">
      <c r="A42" s="41">
        <v>6</v>
      </c>
      <c r="B42" s="50" t="s">
        <v>37</v>
      </c>
      <c r="C42" s="51"/>
      <c r="D42" s="52"/>
      <c r="E42" s="259" t="s">
        <v>16</v>
      </c>
      <c r="F42" s="260"/>
      <c r="G42" s="269"/>
      <c r="H42" s="45">
        <f>SUM(G43:G47)</f>
        <v>0</v>
      </c>
      <c r="I42" s="53"/>
      <c r="J42" s="5"/>
      <c r="K42" s="17"/>
    </row>
    <row r="43" spans="1:13" ht="20.25" customHeight="1">
      <c r="A43" s="108" t="s">
        <v>32</v>
      </c>
      <c r="B43" s="109" t="s">
        <v>239</v>
      </c>
      <c r="C43" s="92" t="s">
        <v>6</v>
      </c>
      <c r="D43" s="110">
        <v>74.24</v>
      </c>
      <c r="E43" s="110"/>
      <c r="F43" s="88">
        <f>ROUND(E43*K43,2)</f>
        <v>0</v>
      </c>
      <c r="G43" s="89">
        <f>ROUND(D43*F43,2)</f>
        <v>0</v>
      </c>
      <c r="H43" s="111" t="s">
        <v>240</v>
      </c>
      <c r="I43" s="112" t="s">
        <v>60</v>
      </c>
      <c r="J43" s="5"/>
      <c r="K43" s="17">
        <f>K26</f>
        <v>1.24</v>
      </c>
      <c r="L43" s="23"/>
      <c r="M43" s="19">
        <f>M26</f>
        <v>1</v>
      </c>
    </row>
    <row r="44" spans="1:13" ht="30" customHeight="1">
      <c r="A44" s="108" t="s">
        <v>33</v>
      </c>
      <c r="B44" s="109" t="s">
        <v>241</v>
      </c>
      <c r="C44" s="113" t="s">
        <v>6</v>
      </c>
      <c r="D44" s="110">
        <v>74.24</v>
      </c>
      <c r="E44" s="110"/>
      <c r="F44" s="110">
        <f>ROUND(E44*K44,2)</f>
        <v>0</v>
      </c>
      <c r="G44" s="114">
        <f>ROUND(D44*F44,2)</f>
        <v>0</v>
      </c>
      <c r="H44" s="111" t="s">
        <v>242</v>
      </c>
      <c r="I44" s="102" t="s">
        <v>60</v>
      </c>
      <c r="J44" s="5"/>
      <c r="K44" s="17">
        <f>K43</f>
        <v>1.24</v>
      </c>
      <c r="L44" s="23"/>
      <c r="M44" s="19">
        <f>M43</f>
        <v>1</v>
      </c>
    </row>
    <row r="45" spans="1:13" ht="33" customHeight="1">
      <c r="A45" s="108" t="s">
        <v>124</v>
      </c>
      <c r="B45" s="109" t="s">
        <v>243</v>
      </c>
      <c r="C45" s="113" t="s">
        <v>27</v>
      </c>
      <c r="D45" s="110">
        <v>6.4</v>
      </c>
      <c r="E45" s="110"/>
      <c r="F45" s="110">
        <f>ROUND(E45*K45,2)</f>
        <v>0</v>
      </c>
      <c r="G45" s="114">
        <f>ROUND(D45*F45,2)</f>
        <v>0</v>
      </c>
      <c r="H45" s="111" t="s">
        <v>244</v>
      </c>
      <c r="I45" s="99" t="s">
        <v>60</v>
      </c>
      <c r="J45" s="5"/>
      <c r="K45" s="17">
        <f>K44</f>
        <v>1.24</v>
      </c>
      <c r="L45" s="23"/>
      <c r="M45" s="19">
        <f>M44</f>
        <v>1</v>
      </c>
    </row>
    <row r="46" spans="1:13" ht="25.5">
      <c r="A46" s="196" t="s">
        <v>34</v>
      </c>
      <c r="B46" s="197" t="s">
        <v>267</v>
      </c>
      <c r="C46" s="55" t="s">
        <v>27</v>
      </c>
      <c r="D46" s="135">
        <v>57.5</v>
      </c>
      <c r="E46" s="135"/>
      <c r="F46" s="135">
        <f>ROUND(E46*K46,2)</f>
        <v>0</v>
      </c>
      <c r="G46" s="126">
        <f>ROUND(D46*F46,2)</f>
        <v>0</v>
      </c>
      <c r="H46" s="199" t="s">
        <v>266</v>
      </c>
      <c r="I46" s="129" t="s">
        <v>60</v>
      </c>
      <c r="J46" s="5"/>
      <c r="K46" s="17">
        <f>K44</f>
        <v>1.24</v>
      </c>
      <c r="L46" s="23"/>
      <c r="M46" s="19">
        <f>M44</f>
        <v>1</v>
      </c>
    </row>
    <row r="47" spans="1:13" ht="15" thickBot="1">
      <c r="A47" s="196" t="s">
        <v>35</v>
      </c>
      <c r="B47" s="198" t="s">
        <v>257</v>
      </c>
      <c r="C47" s="55" t="s">
        <v>6</v>
      </c>
      <c r="D47" s="135">
        <v>279.27</v>
      </c>
      <c r="E47" s="135"/>
      <c r="F47" s="135">
        <f>ROUND(E47*K47,2)</f>
        <v>0</v>
      </c>
      <c r="G47" s="126">
        <f>ROUND(D47*F47,2)</f>
        <v>0</v>
      </c>
      <c r="H47" s="199" t="s">
        <v>258</v>
      </c>
      <c r="I47" s="191" t="s">
        <v>60</v>
      </c>
      <c r="J47" s="5"/>
      <c r="K47" s="17">
        <f>K46</f>
        <v>1.24</v>
      </c>
      <c r="L47" s="23"/>
      <c r="M47" s="19">
        <f>M44</f>
        <v>1</v>
      </c>
    </row>
    <row r="48" spans="1:11" ht="15" thickBot="1">
      <c r="A48" s="41">
        <v>7</v>
      </c>
      <c r="B48" s="56" t="s">
        <v>28</v>
      </c>
      <c r="C48" s="57"/>
      <c r="D48" s="52"/>
      <c r="E48" s="259" t="s">
        <v>16</v>
      </c>
      <c r="F48" s="260"/>
      <c r="G48" s="264"/>
      <c r="H48" s="45">
        <f>SUM(G49:G56)</f>
        <v>0</v>
      </c>
      <c r="I48" s="53"/>
      <c r="J48" s="5"/>
      <c r="K48" s="17"/>
    </row>
    <row r="49" spans="1:13" ht="14.25">
      <c r="A49" s="200" t="s">
        <v>22</v>
      </c>
      <c r="B49" s="201" t="s">
        <v>182</v>
      </c>
      <c r="C49" s="55" t="s">
        <v>6</v>
      </c>
      <c r="D49" s="202">
        <v>2.1</v>
      </c>
      <c r="E49" s="228"/>
      <c r="F49" s="135">
        <f aca="true" t="shared" si="10" ref="F49:F56">ROUND(E49*K49,2)</f>
        <v>0</v>
      </c>
      <c r="G49" s="212">
        <f aca="true" t="shared" si="11" ref="G49:G56">ROUND(D49*F49,2)</f>
        <v>0</v>
      </c>
      <c r="H49" s="204" t="s">
        <v>123</v>
      </c>
      <c r="I49" s="205" t="s">
        <v>60</v>
      </c>
      <c r="J49" s="5"/>
      <c r="K49" s="17">
        <f>K47</f>
        <v>1.24</v>
      </c>
      <c r="L49" s="23"/>
      <c r="M49" s="19">
        <f>M47</f>
        <v>1</v>
      </c>
    </row>
    <row r="50" spans="1:13" ht="14.25">
      <c r="A50" s="200" t="s">
        <v>23</v>
      </c>
      <c r="B50" s="206" t="s">
        <v>264</v>
      </c>
      <c r="C50" s="55" t="s">
        <v>6</v>
      </c>
      <c r="D50" s="58">
        <v>4.41</v>
      </c>
      <c r="E50" s="203"/>
      <c r="F50" s="135">
        <f t="shared" si="10"/>
        <v>0</v>
      </c>
      <c r="G50" s="126">
        <f t="shared" si="11"/>
        <v>0</v>
      </c>
      <c r="H50" s="199" t="s">
        <v>183</v>
      </c>
      <c r="I50" s="129" t="s">
        <v>60</v>
      </c>
      <c r="J50" s="5"/>
      <c r="K50" s="17">
        <f>K49</f>
        <v>1.24</v>
      </c>
      <c r="L50" s="23"/>
      <c r="M50" s="19">
        <f>M49</f>
        <v>1</v>
      </c>
    </row>
    <row r="51" spans="1:13" ht="21.75" customHeight="1">
      <c r="A51" s="200" t="s">
        <v>30</v>
      </c>
      <c r="B51" s="207" t="s">
        <v>255</v>
      </c>
      <c r="C51" s="55" t="s">
        <v>7</v>
      </c>
      <c r="D51" s="58">
        <v>2</v>
      </c>
      <c r="E51" s="203"/>
      <c r="F51" s="135">
        <f t="shared" si="10"/>
        <v>0</v>
      </c>
      <c r="G51" s="126">
        <f t="shared" si="11"/>
        <v>0</v>
      </c>
      <c r="H51" s="54" t="s">
        <v>231</v>
      </c>
      <c r="I51" s="129" t="s">
        <v>60</v>
      </c>
      <c r="J51" s="5"/>
      <c r="K51" s="17">
        <f>K49</f>
        <v>1.24</v>
      </c>
      <c r="L51" s="23"/>
      <c r="M51" s="19">
        <f>M49</f>
        <v>1</v>
      </c>
    </row>
    <row r="52" spans="1:13" ht="14.25">
      <c r="A52" s="200" t="s">
        <v>301</v>
      </c>
      <c r="B52" s="131" t="s">
        <v>256</v>
      </c>
      <c r="C52" s="55" t="s">
        <v>7</v>
      </c>
      <c r="D52" s="58">
        <v>3</v>
      </c>
      <c r="E52" s="203"/>
      <c r="F52" s="135">
        <f t="shared" si="10"/>
        <v>0</v>
      </c>
      <c r="G52" s="126">
        <f t="shared" si="11"/>
        <v>0</v>
      </c>
      <c r="H52" s="54" t="s">
        <v>265</v>
      </c>
      <c r="I52" s="129" t="s">
        <v>60</v>
      </c>
      <c r="J52" s="5"/>
      <c r="K52" s="17">
        <f>K51</f>
        <v>1.24</v>
      </c>
      <c r="L52" s="23"/>
      <c r="M52" s="19">
        <f>M51</f>
        <v>1</v>
      </c>
    </row>
    <row r="53" spans="1:13" ht="25.5">
      <c r="A53" s="200" t="s">
        <v>54</v>
      </c>
      <c r="B53" s="131" t="s">
        <v>199</v>
      </c>
      <c r="C53" s="55" t="s">
        <v>6</v>
      </c>
      <c r="D53" s="58">
        <v>1.49</v>
      </c>
      <c r="E53" s="134"/>
      <c r="F53" s="135">
        <f t="shared" si="10"/>
        <v>0</v>
      </c>
      <c r="G53" s="126">
        <f t="shared" si="11"/>
        <v>0</v>
      </c>
      <c r="H53" s="54" t="s">
        <v>168</v>
      </c>
      <c r="I53" s="129" t="s">
        <v>60</v>
      </c>
      <c r="J53" s="5"/>
      <c r="K53" s="17">
        <f>K50</f>
        <v>1.24</v>
      </c>
      <c r="L53" s="23"/>
      <c r="M53" s="19">
        <f>M50</f>
        <v>1</v>
      </c>
    </row>
    <row r="54" spans="1:13" ht="14.25">
      <c r="A54" s="200" t="s">
        <v>55</v>
      </c>
      <c r="B54" s="131" t="s">
        <v>219</v>
      </c>
      <c r="C54" s="128" t="s">
        <v>6</v>
      </c>
      <c r="D54" s="133">
        <v>3.44</v>
      </c>
      <c r="E54" s="208"/>
      <c r="F54" s="135">
        <f t="shared" si="10"/>
        <v>0</v>
      </c>
      <c r="G54" s="126">
        <f t="shared" si="11"/>
        <v>0</v>
      </c>
      <c r="H54" s="209" t="s">
        <v>220</v>
      </c>
      <c r="I54" s="129" t="s">
        <v>60</v>
      </c>
      <c r="J54" s="5"/>
      <c r="K54" s="17">
        <f>K53</f>
        <v>1.24</v>
      </c>
      <c r="L54" s="23"/>
      <c r="M54" s="19">
        <f>M53</f>
        <v>1</v>
      </c>
    </row>
    <row r="55" spans="1:13" ht="25.5">
      <c r="A55" s="200" t="s">
        <v>302</v>
      </c>
      <c r="B55" s="131" t="s">
        <v>217</v>
      </c>
      <c r="C55" s="55" t="s">
        <v>39</v>
      </c>
      <c r="D55" s="133">
        <v>5</v>
      </c>
      <c r="E55" s="135"/>
      <c r="F55" s="135">
        <f t="shared" si="10"/>
        <v>0</v>
      </c>
      <c r="G55" s="126">
        <f t="shared" si="11"/>
        <v>0</v>
      </c>
      <c r="H55" s="209" t="s">
        <v>218</v>
      </c>
      <c r="I55" s="129" t="s">
        <v>60</v>
      </c>
      <c r="J55" s="5"/>
      <c r="K55" s="17">
        <f>K54</f>
        <v>1.24</v>
      </c>
      <c r="L55" s="23"/>
      <c r="M55" s="19">
        <f>M54</f>
        <v>1</v>
      </c>
    </row>
    <row r="56" spans="1:13" ht="15" thickBot="1">
      <c r="A56" s="127" t="s">
        <v>56</v>
      </c>
      <c r="B56" s="221" t="s">
        <v>229</v>
      </c>
      <c r="C56" s="222" t="s">
        <v>6</v>
      </c>
      <c r="D56" s="133">
        <v>7.83</v>
      </c>
      <c r="E56" s="224"/>
      <c r="F56" s="225">
        <f t="shared" si="10"/>
        <v>0</v>
      </c>
      <c r="G56" s="193">
        <f t="shared" si="11"/>
        <v>0</v>
      </c>
      <c r="H56" s="209" t="s">
        <v>230</v>
      </c>
      <c r="I56" s="227" t="s">
        <v>60</v>
      </c>
      <c r="J56" s="5"/>
      <c r="K56" s="17">
        <f>K55</f>
        <v>1.24</v>
      </c>
      <c r="L56" s="23"/>
      <c r="M56" s="19">
        <f>M55</f>
        <v>1</v>
      </c>
    </row>
    <row r="57" spans="1:16" ht="15" thickBot="1">
      <c r="A57" s="41">
        <v>8</v>
      </c>
      <c r="B57" s="118" t="s">
        <v>12</v>
      </c>
      <c r="C57" s="119"/>
      <c r="D57" s="223"/>
      <c r="E57" s="259" t="s">
        <v>16</v>
      </c>
      <c r="F57" s="260"/>
      <c r="G57" s="260"/>
      <c r="H57" s="226">
        <f>SUM(G58:G82)</f>
        <v>0</v>
      </c>
      <c r="I57" s="120"/>
      <c r="J57" s="5"/>
      <c r="K57" s="17" t="e">
        <f>#REF!</f>
        <v>#REF!</v>
      </c>
      <c r="N57" s="7"/>
      <c r="O57" s="7"/>
      <c r="P57" s="7"/>
    </row>
    <row r="58" spans="1:16" ht="18" customHeight="1">
      <c r="A58" s="196" t="s">
        <v>24</v>
      </c>
      <c r="B58" s="197" t="s">
        <v>72</v>
      </c>
      <c r="C58" s="132" t="s">
        <v>39</v>
      </c>
      <c r="D58" s="135">
        <v>1</v>
      </c>
      <c r="E58" s="134"/>
      <c r="F58" s="192">
        <f aca="true" t="shared" si="12" ref="F58:F75">ROUND(E58*K58,2)</f>
        <v>0</v>
      </c>
      <c r="G58" s="193">
        <f aca="true" t="shared" si="13" ref="G58:G75">ROUND(D58*F58,2)</f>
        <v>0</v>
      </c>
      <c r="H58" s="137" t="s">
        <v>71</v>
      </c>
      <c r="I58" s="210" t="s">
        <v>60</v>
      </c>
      <c r="J58" s="5"/>
      <c r="K58" s="17">
        <f>K56</f>
        <v>1.24</v>
      </c>
      <c r="L58" s="23"/>
      <c r="M58" s="19">
        <f>M56</f>
        <v>1</v>
      </c>
      <c r="N58" s="7"/>
      <c r="O58" s="7"/>
      <c r="P58" s="7"/>
    </row>
    <row r="59" spans="1:16" ht="28.5" customHeight="1">
      <c r="A59" s="196" t="s">
        <v>25</v>
      </c>
      <c r="B59" s="197" t="s">
        <v>184</v>
      </c>
      <c r="C59" s="132" t="s">
        <v>7</v>
      </c>
      <c r="D59" s="135">
        <v>2</v>
      </c>
      <c r="E59" s="203"/>
      <c r="F59" s="58">
        <f t="shared" si="12"/>
        <v>0</v>
      </c>
      <c r="G59" s="126">
        <f t="shared" si="13"/>
        <v>0</v>
      </c>
      <c r="H59" s="219" t="s">
        <v>185</v>
      </c>
      <c r="I59" s="220" t="s">
        <v>60</v>
      </c>
      <c r="J59" s="5"/>
      <c r="K59" s="17">
        <f>K58</f>
        <v>1.24</v>
      </c>
      <c r="L59" s="23"/>
      <c r="M59" s="19">
        <f>M58</f>
        <v>1</v>
      </c>
      <c r="N59" s="7"/>
      <c r="O59" s="7"/>
      <c r="P59" s="7"/>
    </row>
    <row r="60" spans="1:16" ht="26.25" customHeight="1">
      <c r="A60" s="196" t="s">
        <v>139</v>
      </c>
      <c r="B60" s="197" t="s">
        <v>178</v>
      </c>
      <c r="C60" s="132" t="s">
        <v>7</v>
      </c>
      <c r="D60" s="135">
        <v>2</v>
      </c>
      <c r="E60" s="203"/>
      <c r="F60" s="58">
        <f>ROUND(E60*K60,2)</f>
        <v>0</v>
      </c>
      <c r="G60" s="126">
        <f>ROUND(D60*F60,2)</f>
        <v>0</v>
      </c>
      <c r="H60" s="219" t="s">
        <v>181</v>
      </c>
      <c r="I60" s="220" t="s">
        <v>60</v>
      </c>
      <c r="J60" s="5"/>
      <c r="K60" s="17">
        <f>K58</f>
        <v>1.24</v>
      </c>
      <c r="L60" s="23"/>
      <c r="M60" s="19">
        <f>M58</f>
        <v>1</v>
      </c>
      <c r="N60" s="7"/>
      <c r="O60" s="7"/>
      <c r="P60" s="7"/>
    </row>
    <row r="61" spans="1:16" ht="39.75" customHeight="1">
      <c r="A61" s="130" t="s">
        <v>140</v>
      </c>
      <c r="B61" s="60" t="s">
        <v>188</v>
      </c>
      <c r="C61" s="128" t="s">
        <v>6</v>
      </c>
      <c r="D61" s="58">
        <v>3.12</v>
      </c>
      <c r="E61" s="58"/>
      <c r="F61" s="135">
        <f t="shared" si="12"/>
        <v>0</v>
      </c>
      <c r="G61" s="126">
        <f t="shared" si="13"/>
        <v>0</v>
      </c>
      <c r="H61" s="54" t="s">
        <v>73</v>
      </c>
      <c r="I61" s="129" t="s">
        <v>60</v>
      </c>
      <c r="J61" s="5"/>
      <c r="K61" s="17">
        <f>K58</f>
        <v>1.24</v>
      </c>
      <c r="L61" s="23"/>
      <c r="M61" s="19">
        <f>M58</f>
        <v>1</v>
      </c>
      <c r="N61" s="7"/>
      <c r="O61" s="7"/>
      <c r="P61" s="7"/>
    </row>
    <row r="62" spans="1:16" ht="14.25">
      <c r="A62" s="130" t="s">
        <v>141</v>
      </c>
      <c r="B62" s="198" t="s">
        <v>186</v>
      </c>
      <c r="C62" s="132" t="s">
        <v>7</v>
      </c>
      <c r="D62" s="58">
        <v>1</v>
      </c>
      <c r="E62" s="208"/>
      <c r="F62" s="58">
        <f t="shared" si="12"/>
        <v>0</v>
      </c>
      <c r="G62" s="126">
        <f t="shared" si="13"/>
        <v>0</v>
      </c>
      <c r="H62" s="219" t="s">
        <v>187</v>
      </c>
      <c r="I62" s="220" t="s">
        <v>60</v>
      </c>
      <c r="J62" s="5"/>
      <c r="K62" s="17">
        <f aca="true" t="shared" si="14" ref="K62:K71">K61</f>
        <v>1.24</v>
      </c>
      <c r="L62" s="23"/>
      <c r="M62" s="19">
        <f>M61</f>
        <v>1</v>
      </c>
      <c r="N62" s="7"/>
      <c r="O62" s="7"/>
      <c r="P62" s="7"/>
    </row>
    <row r="63" spans="1:16" ht="14.25">
      <c r="A63" s="130" t="s">
        <v>142</v>
      </c>
      <c r="B63" s="131" t="s">
        <v>179</v>
      </c>
      <c r="C63" s="132" t="s">
        <v>7</v>
      </c>
      <c r="D63" s="133">
        <v>3</v>
      </c>
      <c r="E63" s="208"/>
      <c r="F63" s="135">
        <f t="shared" si="12"/>
        <v>0</v>
      </c>
      <c r="G63" s="126">
        <f t="shared" si="13"/>
        <v>0</v>
      </c>
      <c r="H63" s="137" t="s">
        <v>180</v>
      </c>
      <c r="I63" s="129" t="s">
        <v>60</v>
      </c>
      <c r="J63" s="5"/>
      <c r="K63" s="17">
        <f t="shared" si="14"/>
        <v>1.24</v>
      </c>
      <c r="L63" s="23"/>
      <c r="M63" s="19">
        <f>M62</f>
        <v>1</v>
      </c>
      <c r="N63" s="7"/>
      <c r="O63" s="7"/>
      <c r="P63" s="7"/>
    </row>
    <row r="64" spans="1:16" ht="14.25">
      <c r="A64" s="211" t="s">
        <v>143</v>
      </c>
      <c r="B64" s="207" t="s">
        <v>193</v>
      </c>
      <c r="C64" s="132" t="s">
        <v>7</v>
      </c>
      <c r="D64" s="133">
        <v>3</v>
      </c>
      <c r="E64" s="208"/>
      <c r="F64" s="58">
        <f>ROUND(E64*K64,2)</f>
        <v>0</v>
      </c>
      <c r="G64" s="126">
        <f>ROUND(D64*F64,2)</f>
        <v>0</v>
      </c>
      <c r="H64" s="219" t="s">
        <v>194</v>
      </c>
      <c r="I64" s="220" t="s">
        <v>60</v>
      </c>
      <c r="J64" s="5"/>
      <c r="K64" s="17">
        <f t="shared" si="14"/>
        <v>1.24</v>
      </c>
      <c r="L64" s="23"/>
      <c r="M64" s="19">
        <f>M63</f>
        <v>1</v>
      </c>
      <c r="N64" s="7"/>
      <c r="O64" s="7"/>
      <c r="P64" s="7"/>
    </row>
    <row r="65" spans="1:16" ht="14.25">
      <c r="A65" s="211" t="s">
        <v>144</v>
      </c>
      <c r="B65" s="251" t="s">
        <v>223</v>
      </c>
      <c r="C65" s="132" t="s">
        <v>7</v>
      </c>
      <c r="D65" s="133">
        <v>1</v>
      </c>
      <c r="E65" s="135"/>
      <c r="F65" s="135">
        <f>ROUND(E65*K65,2)</f>
        <v>0</v>
      </c>
      <c r="G65" s="212">
        <f>ROUND(D65*F65,2)</f>
        <v>0</v>
      </c>
      <c r="H65" s="137" t="s">
        <v>224</v>
      </c>
      <c r="I65" s="49" t="s">
        <v>60</v>
      </c>
      <c r="J65" s="5"/>
      <c r="K65" s="17">
        <f t="shared" si="14"/>
        <v>1.24</v>
      </c>
      <c r="L65" s="23"/>
      <c r="M65" s="19">
        <f>M64</f>
        <v>1</v>
      </c>
      <c r="N65" s="7"/>
      <c r="O65" s="7"/>
      <c r="P65" s="7"/>
    </row>
    <row r="66" spans="1:16" ht="14.25">
      <c r="A66" s="130" t="s">
        <v>145</v>
      </c>
      <c r="B66" s="131" t="s">
        <v>74</v>
      </c>
      <c r="C66" s="132" t="s">
        <v>7</v>
      </c>
      <c r="D66" s="133">
        <v>3</v>
      </c>
      <c r="E66" s="208"/>
      <c r="F66" s="135">
        <f t="shared" si="12"/>
        <v>0</v>
      </c>
      <c r="G66" s="126">
        <f t="shared" si="13"/>
        <v>0</v>
      </c>
      <c r="H66" s="136" t="s">
        <v>75</v>
      </c>
      <c r="I66" s="129" t="s">
        <v>60</v>
      </c>
      <c r="J66" s="5"/>
      <c r="K66" s="17">
        <f t="shared" si="14"/>
        <v>1.24</v>
      </c>
      <c r="L66" s="23"/>
      <c r="M66" s="19">
        <f>M63</f>
        <v>1</v>
      </c>
      <c r="N66" s="7"/>
      <c r="O66" s="7"/>
      <c r="P66" s="7"/>
    </row>
    <row r="67" spans="1:16" ht="14.25">
      <c r="A67" s="130" t="s">
        <v>146</v>
      </c>
      <c r="B67" s="60" t="s">
        <v>191</v>
      </c>
      <c r="C67" s="128" t="s">
        <v>7</v>
      </c>
      <c r="D67" s="58">
        <v>3</v>
      </c>
      <c r="E67" s="208"/>
      <c r="F67" s="135">
        <f t="shared" si="12"/>
        <v>0</v>
      </c>
      <c r="G67" s="126">
        <f t="shared" si="13"/>
        <v>0</v>
      </c>
      <c r="H67" s="54" t="s">
        <v>192</v>
      </c>
      <c r="I67" s="49" t="s">
        <v>60</v>
      </c>
      <c r="J67" s="5"/>
      <c r="K67" s="17">
        <f t="shared" si="14"/>
        <v>1.24</v>
      </c>
      <c r="L67" s="23"/>
      <c r="M67" s="19">
        <f>M66</f>
        <v>1</v>
      </c>
      <c r="N67" s="7"/>
      <c r="O67" s="7"/>
      <c r="P67" s="7"/>
    </row>
    <row r="68" spans="1:16" ht="27.75" customHeight="1">
      <c r="A68" s="130" t="s">
        <v>147</v>
      </c>
      <c r="B68" s="131" t="s">
        <v>259</v>
      </c>
      <c r="C68" s="128" t="s">
        <v>7</v>
      </c>
      <c r="D68" s="213">
        <v>4</v>
      </c>
      <c r="E68" s="208"/>
      <c r="F68" s="135">
        <f>ROUND(E68*K68,2)</f>
        <v>0</v>
      </c>
      <c r="G68" s="126">
        <f>ROUND(D68*F68,2)</f>
        <v>0</v>
      </c>
      <c r="H68" s="214" t="s">
        <v>177</v>
      </c>
      <c r="I68" s="215" t="s">
        <v>60</v>
      </c>
      <c r="J68" s="5"/>
      <c r="K68" s="17">
        <f t="shared" si="14"/>
        <v>1.24</v>
      </c>
      <c r="L68" s="23"/>
      <c r="M68" s="19">
        <f>M67</f>
        <v>1</v>
      </c>
      <c r="N68" s="7"/>
      <c r="O68" s="7"/>
      <c r="P68" s="7"/>
    </row>
    <row r="69" spans="1:16" ht="28.5" customHeight="1">
      <c r="A69" s="130" t="s">
        <v>148</v>
      </c>
      <c r="B69" s="131" t="s">
        <v>190</v>
      </c>
      <c r="C69" s="128" t="s">
        <v>27</v>
      </c>
      <c r="D69" s="213">
        <v>3.8</v>
      </c>
      <c r="E69" s="208"/>
      <c r="F69" s="135">
        <f>ROUND(E69*K69,2)</f>
        <v>0</v>
      </c>
      <c r="G69" s="126">
        <f>ROUND(D69*F69,2)</f>
        <v>0</v>
      </c>
      <c r="H69" s="214" t="s">
        <v>189</v>
      </c>
      <c r="I69" s="215" t="s">
        <v>60</v>
      </c>
      <c r="J69" s="5"/>
      <c r="K69" s="17">
        <f t="shared" si="14"/>
        <v>1.24</v>
      </c>
      <c r="L69" s="23"/>
      <c r="M69" s="19">
        <f>M68</f>
        <v>1</v>
      </c>
      <c r="N69" s="7"/>
      <c r="O69" s="7"/>
      <c r="P69" s="7"/>
    </row>
    <row r="70" spans="1:16" ht="17.25" customHeight="1">
      <c r="A70" s="130" t="s">
        <v>149</v>
      </c>
      <c r="B70" s="131" t="s">
        <v>227</v>
      </c>
      <c r="C70" s="55" t="s">
        <v>7</v>
      </c>
      <c r="D70" s="133">
        <v>3</v>
      </c>
      <c r="E70" s="208"/>
      <c r="F70" s="135">
        <f>ROUND(E70*K70,2)</f>
        <v>0</v>
      </c>
      <c r="G70" s="126">
        <f>ROUND(D70*F70,2)</f>
        <v>0</v>
      </c>
      <c r="H70" s="136" t="s">
        <v>228</v>
      </c>
      <c r="I70" s="49" t="s">
        <v>60</v>
      </c>
      <c r="J70" s="5"/>
      <c r="K70" s="17">
        <f t="shared" si="14"/>
        <v>1.24</v>
      </c>
      <c r="L70" s="23"/>
      <c r="M70" s="19">
        <f>M69</f>
        <v>1</v>
      </c>
      <c r="N70" s="7"/>
      <c r="O70" s="7"/>
      <c r="P70" s="7"/>
    </row>
    <row r="71" spans="1:16" ht="29.25" customHeight="1">
      <c r="A71" s="130" t="s">
        <v>150</v>
      </c>
      <c r="B71" s="131" t="s">
        <v>200</v>
      </c>
      <c r="C71" s="55" t="s">
        <v>7</v>
      </c>
      <c r="D71" s="133">
        <v>3</v>
      </c>
      <c r="E71" s="135"/>
      <c r="F71" s="135">
        <f t="shared" si="12"/>
        <v>0</v>
      </c>
      <c r="G71" s="126">
        <f t="shared" si="13"/>
        <v>0</v>
      </c>
      <c r="H71" s="136" t="s">
        <v>201</v>
      </c>
      <c r="I71" s="49" t="s">
        <v>60</v>
      </c>
      <c r="J71" s="5"/>
      <c r="K71" s="17">
        <f t="shared" si="14"/>
        <v>1.24</v>
      </c>
      <c r="L71" s="23"/>
      <c r="M71" s="19">
        <f>M70</f>
        <v>1</v>
      </c>
      <c r="N71" s="7"/>
      <c r="O71" s="7"/>
      <c r="P71" s="7"/>
    </row>
    <row r="72" spans="1:16" ht="25.5">
      <c r="A72" s="130" t="s">
        <v>151</v>
      </c>
      <c r="B72" s="76" t="s">
        <v>245</v>
      </c>
      <c r="C72" s="113" t="s">
        <v>18</v>
      </c>
      <c r="D72" s="194">
        <v>19</v>
      </c>
      <c r="E72" s="110"/>
      <c r="F72" s="110">
        <f t="shared" si="12"/>
        <v>0</v>
      </c>
      <c r="G72" s="114"/>
      <c r="H72" s="115" t="s">
        <v>246</v>
      </c>
      <c r="I72" s="116" t="s">
        <v>60</v>
      </c>
      <c r="J72" s="5"/>
      <c r="K72" s="17">
        <f>K70</f>
        <v>1.24</v>
      </c>
      <c r="L72" s="23"/>
      <c r="M72" s="19">
        <f>M70</f>
        <v>1</v>
      </c>
      <c r="N72" s="7"/>
      <c r="O72" s="7"/>
      <c r="P72" s="7"/>
    </row>
    <row r="73" spans="1:16" ht="25.5">
      <c r="A73" s="130" t="s">
        <v>152</v>
      </c>
      <c r="B73" s="76" t="s">
        <v>247</v>
      </c>
      <c r="C73" s="113" t="s">
        <v>18</v>
      </c>
      <c r="D73" s="194">
        <v>11</v>
      </c>
      <c r="E73" s="110"/>
      <c r="F73" s="110">
        <f t="shared" si="12"/>
        <v>0</v>
      </c>
      <c r="G73" s="114"/>
      <c r="H73" s="115" t="s">
        <v>248</v>
      </c>
      <c r="I73" s="116" t="s">
        <v>60</v>
      </c>
      <c r="J73" s="5"/>
      <c r="K73" s="17">
        <f aca="true" t="shared" si="15" ref="K73:K78">K72</f>
        <v>1.24</v>
      </c>
      <c r="L73" s="23"/>
      <c r="M73" s="19">
        <f>M72</f>
        <v>1</v>
      </c>
      <c r="N73" s="7"/>
      <c r="O73" s="7"/>
      <c r="P73" s="7"/>
    </row>
    <row r="74" spans="1:16" ht="25.5">
      <c r="A74" s="130" t="s">
        <v>303</v>
      </c>
      <c r="B74" s="76" t="s">
        <v>249</v>
      </c>
      <c r="C74" s="113" t="s">
        <v>18</v>
      </c>
      <c r="D74" s="194">
        <v>5</v>
      </c>
      <c r="E74" s="110"/>
      <c r="F74" s="110">
        <f t="shared" si="12"/>
        <v>0</v>
      </c>
      <c r="G74" s="114"/>
      <c r="H74" s="115" t="s">
        <v>76</v>
      </c>
      <c r="I74" s="116" t="s">
        <v>60</v>
      </c>
      <c r="J74" s="5"/>
      <c r="K74" s="17">
        <f t="shared" si="15"/>
        <v>1.24</v>
      </c>
      <c r="L74" s="23"/>
      <c r="M74" s="19">
        <f>M72</f>
        <v>1</v>
      </c>
      <c r="N74" s="7"/>
      <c r="O74" s="7"/>
      <c r="P74" s="7"/>
    </row>
    <row r="75" spans="1:16" ht="31.5" customHeight="1">
      <c r="A75" s="130">
        <v>818</v>
      </c>
      <c r="B75" s="76" t="s">
        <v>250</v>
      </c>
      <c r="C75" s="113" t="s">
        <v>18</v>
      </c>
      <c r="D75" s="194">
        <v>68</v>
      </c>
      <c r="E75" s="110"/>
      <c r="F75" s="110">
        <f t="shared" si="12"/>
        <v>0</v>
      </c>
      <c r="G75" s="114">
        <f t="shared" si="13"/>
        <v>0</v>
      </c>
      <c r="H75" s="98" t="s">
        <v>77</v>
      </c>
      <c r="I75" s="116" t="s">
        <v>60</v>
      </c>
      <c r="J75" s="5"/>
      <c r="K75" s="17">
        <f t="shared" si="15"/>
        <v>1.24</v>
      </c>
      <c r="L75" s="23"/>
      <c r="M75" s="19">
        <f>M73</f>
        <v>1</v>
      </c>
      <c r="N75" s="7"/>
      <c r="O75" s="7"/>
      <c r="P75" s="7"/>
    </row>
    <row r="76" spans="1:16" ht="30.75" customHeight="1">
      <c r="A76" s="130" t="s">
        <v>153</v>
      </c>
      <c r="B76" s="76" t="s">
        <v>251</v>
      </c>
      <c r="C76" s="113" t="s">
        <v>18</v>
      </c>
      <c r="D76" s="194">
        <v>24</v>
      </c>
      <c r="E76" s="110"/>
      <c r="F76" s="110">
        <f aca="true" t="shared" si="16" ref="F76:F82">ROUND(E76*K76,2)</f>
        <v>0</v>
      </c>
      <c r="G76" s="114">
        <f aca="true" t="shared" si="17" ref="G76:G82">ROUND(D76*F76,2)</f>
        <v>0</v>
      </c>
      <c r="H76" s="98">
        <v>89865</v>
      </c>
      <c r="I76" s="116" t="s">
        <v>9</v>
      </c>
      <c r="J76" s="5"/>
      <c r="K76" s="17">
        <f t="shared" si="15"/>
        <v>1.24</v>
      </c>
      <c r="L76" s="23"/>
      <c r="M76" s="19">
        <f>M74</f>
        <v>1</v>
      </c>
      <c r="N76" s="7"/>
      <c r="O76" s="7"/>
      <c r="P76" s="7"/>
    </row>
    <row r="77" spans="1:16" ht="26.25" customHeight="1">
      <c r="A77" s="130" t="s">
        <v>154</v>
      </c>
      <c r="B77" s="76" t="s">
        <v>252</v>
      </c>
      <c r="C77" s="117" t="s">
        <v>18</v>
      </c>
      <c r="D77" s="194">
        <v>25</v>
      </c>
      <c r="E77" s="110"/>
      <c r="F77" s="110">
        <f t="shared" si="16"/>
        <v>0</v>
      </c>
      <c r="G77" s="114">
        <f t="shared" si="17"/>
        <v>0</v>
      </c>
      <c r="H77" s="98" t="s">
        <v>78</v>
      </c>
      <c r="I77" s="116" t="s">
        <v>60</v>
      </c>
      <c r="J77" s="5"/>
      <c r="K77" s="17">
        <f t="shared" si="15"/>
        <v>1.24</v>
      </c>
      <c r="L77" s="23"/>
      <c r="M77" s="19">
        <f>M76</f>
        <v>1</v>
      </c>
      <c r="N77" s="7"/>
      <c r="O77" s="7"/>
      <c r="P77" s="7"/>
    </row>
    <row r="78" spans="1:16" ht="25.5" customHeight="1">
      <c r="A78" s="130" t="s">
        <v>155</v>
      </c>
      <c r="B78" s="76" t="s">
        <v>253</v>
      </c>
      <c r="C78" s="113" t="s">
        <v>18</v>
      </c>
      <c r="D78" s="194">
        <v>10</v>
      </c>
      <c r="E78" s="110"/>
      <c r="F78" s="110">
        <f t="shared" si="16"/>
        <v>0</v>
      </c>
      <c r="G78" s="114">
        <f t="shared" si="17"/>
        <v>0</v>
      </c>
      <c r="H78" s="98" t="s">
        <v>79</v>
      </c>
      <c r="I78" s="116" t="s">
        <v>60</v>
      </c>
      <c r="J78" s="5"/>
      <c r="K78" s="17">
        <f t="shared" si="15"/>
        <v>1.24</v>
      </c>
      <c r="L78" s="23"/>
      <c r="M78" s="19">
        <f>M77</f>
        <v>1</v>
      </c>
      <c r="N78" s="7"/>
      <c r="O78" s="7"/>
      <c r="P78" s="7"/>
    </row>
    <row r="79" spans="1:16" ht="25.5" customHeight="1">
      <c r="A79" s="130" t="s">
        <v>156</v>
      </c>
      <c r="B79" s="131" t="s">
        <v>281</v>
      </c>
      <c r="C79" s="128" t="s">
        <v>7</v>
      </c>
      <c r="D79" s="133">
        <v>4</v>
      </c>
      <c r="E79" s="135"/>
      <c r="F79" s="135">
        <f t="shared" si="16"/>
        <v>0</v>
      </c>
      <c r="G79" s="126">
        <f t="shared" si="17"/>
        <v>0</v>
      </c>
      <c r="H79" s="137" t="s">
        <v>282</v>
      </c>
      <c r="I79" s="49" t="s">
        <v>60</v>
      </c>
      <c r="J79" s="5"/>
      <c r="K79" s="17">
        <f>K78</f>
        <v>1.24</v>
      </c>
      <c r="L79" s="23"/>
      <c r="M79" s="19"/>
      <c r="N79" s="7"/>
      <c r="O79" s="7"/>
      <c r="P79" s="7"/>
    </row>
    <row r="80" spans="1:16" ht="25.5" customHeight="1">
      <c r="A80" s="130" t="s">
        <v>157</v>
      </c>
      <c r="B80" s="131" t="s">
        <v>283</v>
      </c>
      <c r="C80" s="128" t="s">
        <v>7</v>
      </c>
      <c r="D80" s="133">
        <v>1</v>
      </c>
      <c r="E80" s="135"/>
      <c r="F80" s="135">
        <f t="shared" si="16"/>
        <v>0</v>
      </c>
      <c r="G80" s="126">
        <f t="shared" si="17"/>
        <v>0</v>
      </c>
      <c r="H80" s="136" t="s">
        <v>284</v>
      </c>
      <c r="I80" s="49" t="s">
        <v>60</v>
      </c>
      <c r="J80" s="5"/>
      <c r="K80" s="17">
        <f>K79</f>
        <v>1.24</v>
      </c>
      <c r="L80" s="23"/>
      <c r="M80" s="19"/>
      <c r="N80" s="7"/>
      <c r="O80" s="7"/>
      <c r="P80" s="7"/>
    </row>
    <row r="81" spans="1:16" ht="25.5" customHeight="1">
      <c r="A81" s="130" t="s">
        <v>158</v>
      </c>
      <c r="B81" s="131" t="s">
        <v>336</v>
      </c>
      <c r="C81" s="128" t="s">
        <v>7</v>
      </c>
      <c r="D81" s="133">
        <v>1</v>
      </c>
      <c r="E81" s="135"/>
      <c r="F81" s="135">
        <f t="shared" si="16"/>
        <v>0</v>
      </c>
      <c r="G81" s="126">
        <f t="shared" si="17"/>
        <v>0</v>
      </c>
      <c r="H81" s="54">
        <v>98110</v>
      </c>
      <c r="I81" s="49" t="s">
        <v>9</v>
      </c>
      <c r="J81" s="5"/>
      <c r="K81" s="17">
        <f>K80</f>
        <v>1.24</v>
      </c>
      <c r="L81" s="23"/>
      <c r="M81" s="19"/>
      <c r="N81" s="7"/>
      <c r="O81" s="7"/>
      <c r="P81" s="7"/>
    </row>
    <row r="82" spans="1:16" ht="24.75" customHeight="1" thickBot="1">
      <c r="A82" s="130" t="s">
        <v>159</v>
      </c>
      <c r="B82" s="76" t="s">
        <v>254</v>
      </c>
      <c r="C82" s="113" t="s">
        <v>7</v>
      </c>
      <c r="D82" s="194">
        <v>4</v>
      </c>
      <c r="E82" s="110"/>
      <c r="F82" s="110">
        <f t="shared" si="16"/>
        <v>0</v>
      </c>
      <c r="G82" s="114">
        <f t="shared" si="17"/>
        <v>0</v>
      </c>
      <c r="H82" s="115" t="s">
        <v>125</v>
      </c>
      <c r="I82" s="116" t="s">
        <v>60</v>
      </c>
      <c r="J82" s="5"/>
      <c r="K82" s="17">
        <f>K78</f>
        <v>1.24</v>
      </c>
      <c r="L82" s="23"/>
      <c r="M82" s="19">
        <f>M78</f>
        <v>1</v>
      </c>
      <c r="N82" s="7"/>
      <c r="O82" s="7"/>
      <c r="P82" s="7"/>
    </row>
    <row r="83" spans="1:16" ht="15" thickBot="1">
      <c r="A83" s="61">
        <v>9</v>
      </c>
      <c r="B83" s="62" t="s">
        <v>29</v>
      </c>
      <c r="C83" s="63"/>
      <c r="D83" s="64"/>
      <c r="E83" s="261" t="s">
        <v>16</v>
      </c>
      <c r="F83" s="262"/>
      <c r="G83" s="263"/>
      <c r="H83" s="65">
        <f>SUM(G84:G110)</f>
        <v>0</v>
      </c>
      <c r="I83" s="66"/>
      <c r="J83" s="5"/>
      <c r="K83" s="17"/>
      <c r="N83" s="7"/>
      <c r="O83" s="7"/>
      <c r="P83" s="7"/>
    </row>
    <row r="84" spans="1:16" ht="39.75" customHeight="1">
      <c r="A84" s="121" t="s">
        <v>31</v>
      </c>
      <c r="B84" s="122" t="s">
        <v>81</v>
      </c>
      <c r="C84" s="113" t="s">
        <v>7</v>
      </c>
      <c r="D84" s="216">
        <v>29</v>
      </c>
      <c r="E84" s="88"/>
      <c r="F84" s="88">
        <f aca="true" t="shared" si="18" ref="F84:F110">ROUND(E84*K84,2)</f>
        <v>0</v>
      </c>
      <c r="G84" s="89">
        <f aca="true" t="shared" si="19" ref="G84:G110">ROUND(D84*F84,2)</f>
        <v>0</v>
      </c>
      <c r="H84" s="123" t="s">
        <v>80</v>
      </c>
      <c r="I84" s="116" t="s">
        <v>60</v>
      </c>
      <c r="J84" s="5"/>
      <c r="K84" s="17">
        <f>K82</f>
        <v>1.24</v>
      </c>
      <c r="L84" s="23"/>
      <c r="M84" s="19">
        <f>M82</f>
        <v>1</v>
      </c>
      <c r="N84" s="7"/>
      <c r="O84" s="7"/>
      <c r="P84" s="7"/>
    </row>
    <row r="85" spans="1:16" ht="25.5" customHeight="1">
      <c r="A85" s="105" t="s">
        <v>57</v>
      </c>
      <c r="B85" s="122" t="s">
        <v>83</v>
      </c>
      <c r="C85" s="113" t="s">
        <v>7</v>
      </c>
      <c r="D85" s="195">
        <v>5</v>
      </c>
      <c r="E85" s="88"/>
      <c r="F85" s="88">
        <f t="shared" si="18"/>
        <v>0</v>
      </c>
      <c r="G85" s="89">
        <f t="shared" si="19"/>
        <v>0</v>
      </c>
      <c r="H85" s="124" t="s">
        <v>82</v>
      </c>
      <c r="I85" s="116" t="s">
        <v>60</v>
      </c>
      <c r="J85" s="5"/>
      <c r="K85" s="17">
        <f aca="true" t="shared" si="20" ref="K85:K108">K84</f>
        <v>1.24</v>
      </c>
      <c r="L85" s="23"/>
      <c r="M85" s="19">
        <f>M84</f>
        <v>1</v>
      </c>
      <c r="N85" s="7"/>
      <c r="O85" s="7"/>
      <c r="P85" s="7"/>
    </row>
    <row r="86" spans="1:16" ht="15">
      <c r="A86" s="105" t="s">
        <v>176</v>
      </c>
      <c r="B86" s="122" t="s">
        <v>85</v>
      </c>
      <c r="C86" s="113" t="s">
        <v>7</v>
      </c>
      <c r="D86" s="195">
        <v>5</v>
      </c>
      <c r="E86" s="88"/>
      <c r="F86" s="88">
        <f t="shared" si="18"/>
        <v>0</v>
      </c>
      <c r="G86" s="89">
        <f t="shared" si="19"/>
        <v>0</v>
      </c>
      <c r="H86" s="98" t="s">
        <v>84</v>
      </c>
      <c r="I86" s="116" t="s">
        <v>60</v>
      </c>
      <c r="J86" s="5"/>
      <c r="K86" s="17">
        <f t="shared" si="20"/>
        <v>1.24</v>
      </c>
      <c r="L86" s="23"/>
      <c r="M86" s="19">
        <f aca="true" t="shared" si="21" ref="M86:M99">M84</f>
        <v>1</v>
      </c>
      <c r="N86" s="7"/>
      <c r="O86" s="7"/>
      <c r="P86" s="7"/>
    </row>
    <row r="87" spans="1:16" ht="15">
      <c r="A87" s="105" t="s">
        <v>197</v>
      </c>
      <c r="B87" s="122" t="s">
        <v>87</v>
      </c>
      <c r="C87" s="113" t="s">
        <v>7</v>
      </c>
      <c r="D87" s="195">
        <v>5</v>
      </c>
      <c r="E87" s="88"/>
      <c r="F87" s="88">
        <f t="shared" si="18"/>
        <v>0</v>
      </c>
      <c r="G87" s="89">
        <f t="shared" si="19"/>
        <v>0</v>
      </c>
      <c r="H87" s="98" t="s">
        <v>86</v>
      </c>
      <c r="I87" s="116" t="s">
        <v>60</v>
      </c>
      <c r="J87" s="5"/>
      <c r="K87" s="17">
        <f t="shared" si="20"/>
        <v>1.24</v>
      </c>
      <c r="L87" s="23"/>
      <c r="M87" s="19">
        <f t="shared" si="21"/>
        <v>1</v>
      </c>
      <c r="N87" s="7"/>
      <c r="O87" s="7"/>
      <c r="P87" s="7"/>
    </row>
    <row r="88" spans="1:16" ht="15">
      <c r="A88" s="105" t="s">
        <v>304</v>
      </c>
      <c r="B88" s="122" t="s">
        <v>88</v>
      </c>
      <c r="C88" s="113" t="s">
        <v>7</v>
      </c>
      <c r="D88" s="195">
        <v>5</v>
      </c>
      <c r="E88" s="88"/>
      <c r="F88" s="88">
        <f t="shared" si="18"/>
        <v>0</v>
      </c>
      <c r="G88" s="89">
        <f t="shared" si="19"/>
        <v>0</v>
      </c>
      <c r="H88" s="98" t="s">
        <v>89</v>
      </c>
      <c r="I88" s="116" t="s">
        <v>60</v>
      </c>
      <c r="J88" s="5"/>
      <c r="K88" s="17">
        <f t="shared" si="20"/>
        <v>1.24</v>
      </c>
      <c r="L88" s="23"/>
      <c r="M88" s="19">
        <f t="shared" si="21"/>
        <v>1</v>
      </c>
      <c r="N88" s="7"/>
      <c r="O88" s="7"/>
      <c r="P88" s="7"/>
    </row>
    <row r="89" spans="1:16" ht="27" customHeight="1">
      <c r="A89" s="105" t="s">
        <v>305</v>
      </c>
      <c r="B89" s="122" t="s">
        <v>91</v>
      </c>
      <c r="C89" s="113" t="s">
        <v>39</v>
      </c>
      <c r="D89" s="195">
        <v>5</v>
      </c>
      <c r="E89" s="88"/>
      <c r="F89" s="88">
        <f t="shared" si="18"/>
        <v>0</v>
      </c>
      <c r="G89" s="89">
        <f t="shared" si="19"/>
        <v>0</v>
      </c>
      <c r="H89" s="98" t="s">
        <v>90</v>
      </c>
      <c r="I89" s="116" t="s">
        <v>60</v>
      </c>
      <c r="J89" s="5"/>
      <c r="K89" s="17">
        <f t="shared" si="20"/>
        <v>1.24</v>
      </c>
      <c r="L89" s="23"/>
      <c r="M89" s="19">
        <f t="shared" si="21"/>
        <v>1</v>
      </c>
      <c r="N89" s="7"/>
      <c r="O89" s="7"/>
      <c r="P89" s="7"/>
    </row>
    <row r="90" spans="1:16" ht="15">
      <c r="A90" s="105" t="s">
        <v>306</v>
      </c>
      <c r="B90" s="122" t="s">
        <v>114</v>
      </c>
      <c r="C90" s="113" t="s">
        <v>39</v>
      </c>
      <c r="D90" s="195">
        <v>10</v>
      </c>
      <c r="E90" s="88"/>
      <c r="F90" s="88">
        <f t="shared" si="18"/>
        <v>0</v>
      </c>
      <c r="G90" s="89">
        <f t="shared" si="19"/>
        <v>0</v>
      </c>
      <c r="H90" s="98" t="s">
        <v>38</v>
      </c>
      <c r="I90" s="116" t="s">
        <v>60</v>
      </c>
      <c r="J90" s="5"/>
      <c r="K90" s="17">
        <f t="shared" si="20"/>
        <v>1.24</v>
      </c>
      <c r="L90" s="23"/>
      <c r="M90" s="19">
        <f t="shared" si="21"/>
        <v>1</v>
      </c>
      <c r="N90" s="7"/>
      <c r="O90" s="7"/>
      <c r="P90" s="7"/>
    </row>
    <row r="91" spans="1:16" ht="15">
      <c r="A91" s="105" t="s">
        <v>307</v>
      </c>
      <c r="B91" s="109" t="s">
        <v>93</v>
      </c>
      <c r="C91" s="113" t="s">
        <v>39</v>
      </c>
      <c r="D91" s="110">
        <v>15</v>
      </c>
      <c r="E91" s="88"/>
      <c r="F91" s="88">
        <f t="shared" si="18"/>
        <v>0</v>
      </c>
      <c r="G91" s="89">
        <f t="shared" si="19"/>
        <v>0</v>
      </c>
      <c r="H91" s="98" t="s">
        <v>92</v>
      </c>
      <c r="I91" s="116" t="s">
        <v>60</v>
      </c>
      <c r="J91" s="5"/>
      <c r="K91" s="17">
        <f t="shared" si="20"/>
        <v>1.24</v>
      </c>
      <c r="L91" s="23"/>
      <c r="M91" s="19">
        <f t="shared" si="21"/>
        <v>1</v>
      </c>
      <c r="N91" s="7"/>
      <c r="O91" s="7"/>
      <c r="P91" s="7"/>
    </row>
    <row r="92" spans="1:16" ht="15">
      <c r="A92" s="105" t="s">
        <v>308</v>
      </c>
      <c r="B92" s="109" t="s">
        <v>95</v>
      </c>
      <c r="C92" s="113" t="s">
        <v>39</v>
      </c>
      <c r="D92" s="110">
        <v>10</v>
      </c>
      <c r="E92" s="88"/>
      <c r="F92" s="88">
        <f t="shared" si="18"/>
        <v>0</v>
      </c>
      <c r="G92" s="89">
        <f t="shared" si="19"/>
        <v>0</v>
      </c>
      <c r="H92" s="98" t="s">
        <v>94</v>
      </c>
      <c r="I92" s="116" t="s">
        <v>60</v>
      </c>
      <c r="J92" s="5"/>
      <c r="K92" s="17">
        <f t="shared" si="20"/>
        <v>1.24</v>
      </c>
      <c r="L92" s="23"/>
      <c r="M92" s="19">
        <f t="shared" si="21"/>
        <v>1</v>
      </c>
      <c r="N92" s="7"/>
      <c r="O92" s="7"/>
      <c r="P92" s="7"/>
    </row>
    <row r="93" spans="1:16" ht="15">
      <c r="A93" s="105" t="s">
        <v>309</v>
      </c>
      <c r="B93" s="109" t="s">
        <v>120</v>
      </c>
      <c r="C93" s="113" t="s">
        <v>39</v>
      </c>
      <c r="D93" s="110">
        <v>1</v>
      </c>
      <c r="E93" s="88"/>
      <c r="F93" s="88">
        <f t="shared" si="18"/>
        <v>0</v>
      </c>
      <c r="G93" s="89">
        <f t="shared" si="19"/>
        <v>0</v>
      </c>
      <c r="H93" s="98" t="s">
        <v>40</v>
      </c>
      <c r="I93" s="116" t="s">
        <v>60</v>
      </c>
      <c r="J93" s="5"/>
      <c r="K93" s="17">
        <f t="shared" si="20"/>
        <v>1.24</v>
      </c>
      <c r="L93" s="23"/>
      <c r="M93" s="19">
        <f t="shared" si="21"/>
        <v>1</v>
      </c>
      <c r="N93" s="7"/>
      <c r="O93" s="7"/>
      <c r="P93" s="7"/>
    </row>
    <row r="94" spans="1:16" ht="15">
      <c r="A94" s="105" t="s">
        <v>310</v>
      </c>
      <c r="B94" s="109" t="s">
        <v>96</v>
      </c>
      <c r="C94" s="113" t="s">
        <v>39</v>
      </c>
      <c r="D94" s="110">
        <v>1</v>
      </c>
      <c r="E94" s="88"/>
      <c r="F94" s="88">
        <f t="shared" si="18"/>
        <v>0</v>
      </c>
      <c r="G94" s="89">
        <f t="shared" si="19"/>
        <v>0</v>
      </c>
      <c r="H94" s="98" t="s">
        <v>97</v>
      </c>
      <c r="I94" s="116" t="s">
        <v>60</v>
      </c>
      <c r="J94" s="5"/>
      <c r="K94" s="17">
        <f t="shared" si="20"/>
        <v>1.24</v>
      </c>
      <c r="L94" s="23"/>
      <c r="M94" s="19">
        <f t="shared" si="21"/>
        <v>1</v>
      </c>
      <c r="N94" s="7"/>
      <c r="O94" s="7"/>
      <c r="P94" s="7"/>
    </row>
    <row r="95" spans="1:16" ht="15">
      <c r="A95" s="105" t="s">
        <v>311</v>
      </c>
      <c r="B95" s="109" t="s">
        <v>118</v>
      </c>
      <c r="C95" s="113" t="s">
        <v>39</v>
      </c>
      <c r="D95" s="110">
        <v>3</v>
      </c>
      <c r="E95" s="88"/>
      <c r="F95" s="88">
        <f t="shared" si="18"/>
        <v>0</v>
      </c>
      <c r="G95" s="89">
        <f t="shared" si="19"/>
        <v>0</v>
      </c>
      <c r="H95" s="98" t="s">
        <v>113</v>
      </c>
      <c r="I95" s="116" t="s">
        <v>60</v>
      </c>
      <c r="J95" s="5"/>
      <c r="K95" s="17">
        <f t="shared" si="20"/>
        <v>1.24</v>
      </c>
      <c r="L95" s="23"/>
      <c r="M95" s="19">
        <f t="shared" si="21"/>
        <v>1</v>
      </c>
      <c r="N95" s="7"/>
      <c r="O95" s="7"/>
      <c r="P95" s="7"/>
    </row>
    <row r="96" spans="1:16" ht="15">
      <c r="A96" s="105" t="s">
        <v>312</v>
      </c>
      <c r="B96" s="109" t="s">
        <v>119</v>
      </c>
      <c r="C96" s="113" t="s">
        <v>39</v>
      </c>
      <c r="D96" s="110">
        <v>3</v>
      </c>
      <c r="E96" s="88"/>
      <c r="F96" s="88">
        <f t="shared" si="18"/>
        <v>0</v>
      </c>
      <c r="G96" s="89">
        <f t="shared" si="19"/>
        <v>0</v>
      </c>
      <c r="H96" s="98" t="s">
        <v>38</v>
      </c>
      <c r="I96" s="116" t="s">
        <v>60</v>
      </c>
      <c r="J96" s="5"/>
      <c r="K96" s="17">
        <f t="shared" si="20"/>
        <v>1.24</v>
      </c>
      <c r="L96" s="23"/>
      <c r="M96" s="19">
        <f t="shared" si="21"/>
        <v>1</v>
      </c>
      <c r="N96" s="7"/>
      <c r="O96" s="7"/>
      <c r="P96" s="7"/>
    </row>
    <row r="97" spans="1:16" ht="15">
      <c r="A97" s="125" t="s">
        <v>313</v>
      </c>
      <c r="B97" s="109" t="s">
        <v>116</v>
      </c>
      <c r="C97" s="113" t="s">
        <v>39</v>
      </c>
      <c r="D97" s="110">
        <v>5</v>
      </c>
      <c r="E97" s="88"/>
      <c r="F97" s="88">
        <f t="shared" si="18"/>
        <v>0</v>
      </c>
      <c r="G97" s="89">
        <f t="shared" si="19"/>
        <v>0</v>
      </c>
      <c r="H97" s="98" t="s">
        <v>43</v>
      </c>
      <c r="I97" s="116" t="s">
        <v>60</v>
      </c>
      <c r="J97" s="5"/>
      <c r="K97" s="17">
        <f t="shared" si="20"/>
        <v>1.24</v>
      </c>
      <c r="L97" s="23"/>
      <c r="M97" s="19">
        <f t="shared" si="21"/>
        <v>1</v>
      </c>
      <c r="N97" s="7"/>
      <c r="O97" s="7"/>
      <c r="P97" s="7"/>
    </row>
    <row r="98" spans="1:16" ht="25.5">
      <c r="A98" s="105" t="s">
        <v>314</v>
      </c>
      <c r="B98" s="109" t="s">
        <v>115</v>
      </c>
      <c r="C98" s="113" t="s">
        <v>36</v>
      </c>
      <c r="D98" s="110">
        <v>100</v>
      </c>
      <c r="E98" s="88"/>
      <c r="F98" s="88">
        <f t="shared" si="18"/>
        <v>0</v>
      </c>
      <c r="G98" s="89">
        <f t="shared" si="19"/>
        <v>0</v>
      </c>
      <c r="H98" s="98" t="s">
        <v>41</v>
      </c>
      <c r="I98" s="116" t="s">
        <v>60</v>
      </c>
      <c r="J98" s="5"/>
      <c r="K98" s="17">
        <f t="shared" si="20"/>
        <v>1.24</v>
      </c>
      <c r="L98" s="23"/>
      <c r="M98" s="19">
        <f t="shared" si="21"/>
        <v>1</v>
      </c>
      <c r="N98" s="7"/>
      <c r="O98" s="7"/>
      <c r="P98" s="7"/>
    </row>
    <row r="99" spans="1:16" ht="25.5">
      <c r="A99" s="105" t="s">
        <v>315</v>
      </c>
      <c r="B99" s="109" t="s">
        <v>117</v>
      </c>
      <c r="C99" s="113" t="s">
        <v>36</v>
      </c>
      <c r="D99" s="110">
        <v>100</v>
      </c>
      <c r="E99" s="88"/>
      <c r="F99" s="88">
        <f t="shared" si="18"/>
        <v>0</v>
      </c>
      <c r="G99" s="89">
        <f t="shared" si="19"/>
        <v>0</v>
      </c>
      <c r="H99" s="98" t="s">
        <v>42</v>
      </c>
      <c r="I99" s="116" t="s">
        <v>60</v>
      </c>
      <c r="J99" s="5"/>
      <c r="K99" s="17">
        <f t="shared" si="20"/>
        <v>1.24</v>
      </c>
      <c r="L99" s="23"/>
      <c r="M99" s="19">
        <f t="shared" si="21"/>
        <v>1</v>
      </c>
      <c r="N99" s="7"/>
      <c r="O99" s="7"/>
      <c r="P99" s="7"/>
    </row>
    <row r="100" spans="1:16" ht="25.5" customHeight="1">
      <c r="A100" s="105" t="s">
        <v>316</v>
      </c>
      <c r="B100" s="109" t="s">
        <v>98</v>
      </c>
      <c r="C100" s="113" t="s">
        <v>36</v>
      </c>
      <c r="D100" s="110">
        <v>10</v>
      </c>
      <c r="E100" s="88"/>
      <c r="F100" s="88">
        <f t="shared" si="18"/>
        <v>0</v>
      </c>
      <c r="G100" s="89">
        <f t="shared" si="19"/>
        <v>0</v>
      </c>
      <c r="H100" s="98" t="s">
        <v>99</v>
      </c>
      <c r="I100" s="116" t="s">
        <v>60</v>
      </c>
      <c r="J100" s="5"/>
      <c r="K100" s="17">
        <f>K99</f>
        <v>1.24</v>
      </c>
      <c r="L100" s="23"/>
      <c r="M100" s="19">
        <f aca="true" t="shared" si="22" ref="M100:M105">M99</f>
        <v>1</v>
      </c>
      <c r="N100" s="7"/>
      <c r="O100" s="7"/>
      <c r="P100" s="7"/>
    </row>
    <row r="101" spans="1:16" ht="27.75" customHeight="1">
      <c r="A101" s="125" t="s">
        <v>317</v>
      </c>
      <c r="B101" s="109" t="s">
        <v>100</v>
      </c>
      <c r="C101" s="113" t="s">
        <v>36</v>
      </c>
      <c r="D101" s="110">
        <v>100</v>
      </c>
      <c r="E101" s="88"/>
      <c r="F101" s="88">
        <f t="shared" si="18"/>
        <v>0</v>
      </c>
      <c r="G101" s="89">
        <f t="shared" si="19"/>
        <v>0</v>
      </c>
      <c r="H101" s="98" t="s">
        <v>101</v>
      </c>
      <c r="I101" s="116" t="s">
        <v>60</v>
      </c>
      <c r="J101" s="5"/>
      <c r="K101" s="17">
        <f>K100</f>
        <v>1.24</v>
      </c>
      <c r="L101" s="23"/>
      <c r="M101" s="19">
        <f t="shared" si="22"/>
        <v>1</v>
      </c>
      <c r="N101" s="7"/>
      <c r="O101" s="7"/>
      <c r="P101" s="7"/>
    </row>
    <row r="102" spans="1:16" ht="24" customHeight="1">
      <c r="A102" s="105" t="s">
        <v>318</v>
      </c>
      <c r="B102" s="109" t="s">
        <v>102</v>
      </c>
      <c r="C102" s="113" t="s">
        <v>36</v>
      </c>
      <c r="D102" s="110">
        <v>50</v>
      </c>
      <c r="E102" s="88"/>
      <c r="F102" s="88">
        <f t="shared" si="18"/>
        <v>0</v>
      </c>
      <c r="G102" s="89">
        <f t="shared" si="19"/>
        <v>0</v>
      </c>
      <c r="H102" s="98" t="s">
        <v>103</v>
      </c>
      <c r="I102" s="116" t="s">
        <v>60</v>
      </c>
      <c r="J102" s="5"/>
      <c r="K102" s="17">
        <f>K101</f>
        <v>1.24</v>
      </c>
      <c r="L102" s="23"/>
      <c r="M102" s="19">
        <f t="shared" si="22"/>
        <v>1</v>
      </c>
      <c r="N102" s="7"/>
      <c r="O102" s="7"/>
      <c r="P102" s="7"/>
    </row>
    <row r="103" spans="1:16" ht="27" customHeight="1">
      <c r="A103" s="105" t="s">
        <v>319</v>
      </c>
      <c r="B103" s="109" t="s">
        <v>104</v>
      </c>
      <c r="C103" s="113" t="s">
        <v>36</v>
      </c>
      <c r="D103" s="110">
        <v>100</v>
      </c>
      <c r="E103" s="88"/>
      <c r="F103" s="88">
        <f t="shared" si="18"/>
        <v>0</v>
      </c>
      <c r="G103" s="89">
        <f t="shared" si="19"/>
        <v>0</v>
      </c>
      <c r="H103" s="98" t="s">
        <v>105</v>
      </c>
      <c r="I103" s="116" t="s">
        <v>60</v>
      </c>
      <c r="J103" s="5"/>
      <c r="K103" s="17">
        <f>K102</f>
        <v>1.24</v>
      </c>
      <c r="L103" s="23"/>
      <c r="M103" s="19">
        <f t="shared" si="22"/>
        <v>1</v>
      </c>
      <c r="N103" s="7"/>
      <c r="O103" s="7"/>
      <c r="P103" s="7"/>
    </row>
    <row r="104" spans="1:16" ht="28.5" customHeight="1">
      <c r="A104" s="105" t="s">
        <v>320</v>
      </c>
      <c r="B104" s="109" t="s">
        <v>106</v>
      </c>
      <c r="C104" s="113" t="s">
        <v>36</v>
      </c>
      <c r="D104" s="110">
        <v>60</v>
      </c>
      <c r="E104" s="88"/>
      <c r="F104" s="88">
        <f t="shared" si="18"/>
        <v>0</v>
      </c>
      <c r="G104" s="89">
        <f t="shared" si="19"/>
        <v>0</v>
      </c>
      <c r="H104" s="98" t="s">
        <v>107</v>
      </c>
      <c r="I104" s="116" t="s">
        <v>60</v>
      </c>
      <c r="J104" s="5"/>
      <c r="K104" s="17">
        <f>K103</f>
        <v>1.24</v>
      </c>
      <c r="L104" s="23"/>
      <c r="M104" s="19">
        <f t="shared" si="22"/>
        <v>1</v>
      </c>
      <c r="N104" s="7"/>
      <c r="O104" s="7"/>
      <c r="P104" s="7"/>
    </row>
    <row r="105" spans="1:16" ht="25.5">
      <c r="A105" s="105" t="s">
        <v>321</v>
      </c>
      <c r="B105" s="109" t="s">
        <v>44</v>
      </c>
      <c r="C105" s="113" t="s">
        <v>7</v>
      </c>
      <c r="D105" s="110">
        <v>1</v>
      </c>
      <c r="E105" s="88"/>
      <c r="F105" s="88">
        <f t="shared" si="18"/>
        <v>0</v>
      </c>
      <c r="G105" s="89">
        <f t="shared" si="19"/>
        <v>0</v>
      </c>
      <c r="H105" s="98" t="s">
        <v>45</v>
      </c>
      <c r="I105" s="116" t="s">
        <v>60</v>
      </c>
      <c r="J105" s="5"/>
      <c r="K105" s="17">
        <f t="shared" si="20"/>
        <v>1.24</v>
      </c>
      <c r="L105" s="23"/>
      <c r="M105" s="19">
        <f t="shared" si="22"/>
        <v>1</v>
      </c>
      <c r="N105" s="7"/>
      <c r="O105" s="7"/>
      <c r="P105" s="7"/>
    </row>
    <row r="106" spans="1:16" ht="27.75" customHeight="1">
      <c r="A106" s="105" t="s">
        <v>322</v>
      </c>
      <c r="B106" s="109" t="s">
        <v>108</v>
      </c>
      <c r="C106" s="113" t="s">
        <v>7</v>
      </c>
      <c r="D106" s="110">
        <v>1</v>
      </c>
      <c r="E106" s="88"/>
      <c r="F106" s="88">
        <f t="shared" si="18"/>
        <v>0</v>
      </c>
      <c r="G106" s="89">
        <f t="shared" si="19"/>
        <v>0</v>
      </c>
      <c r="H106" s="98" t="s">
        <v>109</v>
      </c>
      <c r="I106" s="116" t="s">
        <v>60</v>
      </c>
      <c r="J106" s="5"/>
      <c r="K106" s="17">
        <f t="shared" si="20"/>
        <v>1.24</v>
      </c>
      <c r="L106" s="23"/>
      <c r="M106" s="19">
        <f>M104</f>
        <v>1</v>
      </c>
      <c r="N106" s="7"/>
      <c r="O106" s="7"/>
      <c r="P106" s="7"/>
    </row>
    <row r="107" spans="1:16" ht="25.5">
      <c r="A107" s="105" t="s">
        <v>323</v>
      </c>
      <c r="B107" s="109" t="s">
        <v>46</v>
      </c>
      <c r="C107" s="113" t="s">
        <v>7</v>
      </c>
      <c r="D107" s="110">
        <v>2</v>
      </c>
      <c r="E107" s="88"/>
      <c r="F107" s="88">
        <f t="shared" si="18"/>
        <v>0</v>
      </c>
      <c r="G107" s="89">
        <f t="shared" si="19"/>
        <v>0</v>
      </c>
      <c r="H107" s="98" t="s">
        <v>47</v>
      </c>
      <c r="I107" s="116" t="s">
        <v>60</v>
      </c>
      <c r="J107" s="5"/>
      <c r="K107" s="17">
        <f t="shared" si="20"/>
        <v>1.24</v>
      </c>
      <c r="L107" s="23"/>
      <c r="M107" s="19">
        <f>M106</f>
        <v>1</v>
      </c>
      <c r="N107" s="7"/>
      <c r="O107" s="7"/>
      <c r="P107" s="7"/>
    </row>
    <row r="108" spans="1:16" ht="26.25" customHeight="1">
      <c r="A108" s="105" t="s">
        <v>324</v>
      </c>
      <c r="B108" s="109" t="s">
        <v>48</v>
      </c>
      <c r="C108" s="113" t="s">
        <v>7</v>
      </c>
      <c r="D108" s="110">
        <v>4</v>
      </c>
      <c r="E108" s="88"/>
      <c r="F108" s="88">
        <f t="shared" si="18"/>
        <v>0</v>
      </c>
      <c r="G108" s="89">
        <f t="shared" si="19"/>
        <v>0</v>
      </c>
      <c r="H108" s="98" t="s">
        <v>49</v>
      </c>
      <c r="I108" s="116" t="s">
        <v>60</v>
      </c>
      <c r="J108" s="5"/>
      <c r="K108" s="17">
        <f t="shared" si="20"/>
        <v>1.24</v>
      </c>
      <c r="L108" s="23"/>
      <c r="M108" s="19">
        <f>M106</f>
        <v>1</v>
      </c>
      <c r="N108" s="7"/>
      <c r="O108" s="7"/>
      <c r="P108" s="7"/>
    </row>
    <row r="109" spans="1:16" ht="25.5">
      <c r="A109" s="105" t="s">
        <v>325</v>
      </c>
      <c r="B109" s="109" t="s">
        <v>50</v>
      </c>
      <c r="C109" s="113" t="s">
        <v>7</v>
      </c>
      <c r="D109" s="110">
        <v>4</v>
      </c>
      <c r="E109" s="88"/>
      <c r="F109" s="88">
        <f t="shared" si="18"/>
        <v>0</v>
      </c>
      <c r="G109" s="89">
        <f t="shared" si="19"/>
        <v>0</v>
      </c>
      <c r="H109" s="98" t="s">
        <v>51</v>
      </c>
      <c r="I109" s="116" t="s">
        <v>60</v>
      </c>
      <c r="J109" s="5"/>
      <c r="K109" s="17">
        <f>K108</f>
        <v>1.24</v>
      </c>
      <c r="L109" s="23"/>
      <c r="M109" s="19">
        <f>M107</f>
        <v>1</v>
      </c>
      <c r="N109" s="7"/>
      <c r="O109" s="7"/>
      <c r="P109" s="7"/>
    </row>
    <row r="110" spans="1:16" ht="26.25" thickBot="1">
      <c r="A110" s="105" t="s">
        <v>326</v>
      </c>
      <c r="B110" s="109" t="s">
        <v>52</v>
      </c>
      <c r="C110" s="113" t="s">
        <v>7</v>
      </c>
      <c r="D110" s="110">
        <v>4</v>
      </c>
      <c r="E110" s="88"/>
      <c r="F110" s="88">
        <f t="shared" si="18"/>
        <v>0</v>
      </c>
      <c r="G110" s="89">
        <f t="shared" si="19"/>
        <v>0</v>
      </c>
      <c r="H110" s="98" t="s">
        <v>53</v>
      </c>
      <c r="I110" s="116" t="s">
        <v>60</v>
      </c>
      <c r="J110" s="5"/>
      <c r="K110" s="17">
        <f>K109</f>
        <v>1.24</v>
      </c>
      <c r="L110" s="23"/>
      <c r="M110" s="19">
        <f>M108</f>
        <v>1</v>
      </c>
      <c r="N110" s="7"/>
      <c r="O110" s="7"/>
      <c r="P110" s="7"/>
    </row>
    <row r="111" spans="1:16" ht="15" thickBot="1">
      <c r="A111" s="41">
        <v>10</v>
      </c>
      <c r="B111" s="56" t="s">
        <v>19</v>
      </c>
      <c r="C111" s="57"/>
      <c r="D111" s="52"/>
      <c r="E111" s="259" t="s">
        <v>16</v>
      </c>
      <c r="F111" s="260"/>
      <c r="G111" s="264"/>
      <c r="H111" s="45">
        <f>SUM(G112:G115)</f>
        <v>0</v>
      </c>
      <c r="I111" s="53"/>
      <c r="J111" s="5"/>
      <c r="K111" s="17">
        <f>K110</f>
        <v>1.24</v>
      </c>
      <c r="N111" s="7"/>
      <c r="O111" s="7"/>
      <c r="P111" s="7"/>
    </row>
    <row r="112" spans="1:16" ht="54" customHeight="1">
      <c r="A112" s="67" t="s">
        <v>160</v>
      </c>
      <c r="B112" s="60" t="s">
        <v>278</v>
      </c>
      <c r="C112" s="55" t="s">
        <v>11</v>
      </c>
      <c r="D112" s="58">
        <v>6.07</v>
      </c>
      <c r="E112" s="47"/>
      <c r="F112" s="47">
        <f>ROUND(E112*K112,2)</f>
        <v>0</v>
      </c>
      <c r="G112" s="48">
        <f>ROUND(D112*F112,2)</f>
        <v>0</v>
      </c>
      <c r="H112" s="54" t="s">
        <v>110</v>
      </c>
      <c r="I112" s="49" t="s">
        <v>60</v>
      </c>
      <c r="J112" s="5"/>
      <c r="K112" s="17">
        <f>K111</f>
        <v>1.24</v>
      </c>
      <c r="L112" s="23"/>
      <c r="M112" s="19">
        <f>M110</f>
        <v>1</v>
      </c>
      <c r="N112" s="7"/>
      <c r="O112" s="7"/>
      <c r="P112" s="7"/>
    </row>
    <row r="113" spans="1:16" ht="41.25" customHeight="1">
      <c r="A113" s="200" t="s">
        <v>161</v>
      </c>
      <c r="B113" s="60" t="s">
        <v>215</v>
      </c>
      <c r="C113" s="55" t="s">
        <v>27</v>
      </c>
      <c r="D113" s="58">
        <v>63.3</v>
      </c>
      <c r="E113" s="135"/>
      <c r="F113" s="135">
        <f>ROUND(E113*K113,2)</f>
        <v>0</v>
      </c>
      <c r="G113" s="126">
        <f>ROUND(D113*F113,2)</f>
        <v>0</v>
      </c>
      <c r="H113" s="54" t="s">
        <v>214</v>
      </c>
      <c r="I113" s="49" t="s">
        <v>60</v>
      </c>
      <c r="J113" s="5"/>
      <c r="K113" s="17">
        <f>K111</f>
        <v>1.24</v>
      </c>
      <c r="L113" s="25"/>
      <c r="M113" s="19">
        <f>M112</f>
        <v>1</v>
      </c>
      <c r="N113" s="7"/>
      <c r="O113" s="7"/>
      <c r="P113" s="7"/>
    </row>
    <row r="114" spans="1:16" ht="43.5" customHeight="1">
      <c r="A114" s="200" t="s">
        <v>198</v>
      </c>
      <c r="B114" s="60" t="s">
        <v>216</v>
      </c>
      <c r="C114" s="55" t="s">
        <v>6</v>
      </c>
      <c r="D114" s="58">
        <v>112.28</v>
      </c>
      <c r="E114" s="135"/>
      <c r="F114" s="135">
        <f>ROUND(E114*K114,2)</f>
        <v>0</v>
      </c>
      <c r="G114" s="126">
        <f>ROUND(D114*F114,2)</f>
        <v>0</v>
      </c>
      <c r="H114" s="54" t="s">
        <v>214</v>
      </c>
      <c r="I114" s="49" t="s">
        <v>60</v>
      </c>
      <c r="J114" s="5"/>
      <c r="K114" s="17">
        <f>K112</f>
        <v>1.24</v>
      </c>
      <c r="L114" s="25"/>
      <c r="M114" s="19">
        <f>M112</f>
        <v>1</v>
      </c>
      <c r="N114" s="7"/>
      <c r="O114" s="7"/>
      <c r="P114" s="7"/>
    </row>
    <row r="115" spans="1:16" ht="31.5" customHeight="1" thickBot="1">
      <c r="A115" s="200" t="s">
        <v>327</v>
      </c>
      <c r="B115" s="60" t="s">
        <v>195</v>
      </c>
      <c r="C115" s="55" t="s">
        <v>27</v>
      </c>
      <c r="D115" s="58">
        <v>6.1</v>
      </c>
      <c r="E115" s="135"/>
      <c r="F115" s="135">
        <f>ROUND(E115*K115,2)</f>
        <v>0</v>
      </c>
      <c r="G115" s="126">
        <f>ROUND(D115*F115,2)</f>
        <v>0</v>
      </c>
      <c r="H115" s="54" t="s">
        <v>196</v>
      </c>
      <c r="I115" s="49" t="s">
        <v>60</v>
      </c>
      <c r="J115" s="5"/>
      <c r="K115" s="17">
        <f>K113</f>
        <v>1.24</v>
      </c>
      <c r="L115" s="25"/>
      <c r="M115" s="19">
        <f>M113</f>
        <v>1</v>
      </c>
      <c r="N115" s="7"/>
      <c r="O115" s="7"/>
      <c r="P115" s="7"/>
    </row>
    <row r="116" spans="1:16" ht="15" thickBot="1">
      <c r="A116" s="41">
        <v>11</v>
      </c>
      <c r="B116" s="56" t="s">
        <v>21</v>
      </c>
      <c r="C116" s="43"/>
      <c r="D116" s="59"/>
      <c r="E116" s="259" t="s">
        <v>16</v>
      </c>
      <c r="F116" s="260"/>
      <c r="G116" s="264"/>
      <c r="H116" s="45">
        <f>SUM(G117:G121)</f>
        <v>0</v>
      </c>
      <c r="I116" s="53"/>
      <c r="J116" s="5"/>
      <c r="K116" s="17"/>
      <c r="N116" s="7"/>
      <c r="O116" s="7"/>
      <c r="P116" s="7"/>
    </row>
    <row r="117" spans="1:16" ht="14.25">
      <c r="A117" s="189" t="s">
        <v>328</v>
      </c>
      <c r="B117" s="60" t="s">
        <v>111</v>
      </c>
      <c r="C117" s="55" t="s">
        <v>6</v>
      </c>
      <c r="D117" s="58">
        <v>341.01</v>
      </c>
      <c r="E117" s="134"/>
      <c r="F117" s="135">
        <f>ROUND(E117*K117,2)</f>
        <v>0</v>
      </c>
      <c r="G117" s="126">
        <f>ROUND(D117*F117,2)</f>
        <v>0</v>
      </c>
      <c r="H117" s="54" t="s">
        <v>112</v>
      </c>
      <c r="I117" s="49" t="s">
        <v>60</v>
      </c>
      <c r="J117" s="5"/>
      <c r="K117" s="17">
        <f>K114</f>
        <v>1.24</v>
      </c>
      <c r="L117" s="23"/>
      <c r="M117" s="19">
        <f>M114</f>
        <v>1</v>
      </c>
      <c r="N117" s="7"/>
      <c r="O117" s="7"/>
      <c r="P117" s="7"/>
    </row>
    <row r="118" spans="1:16" ht="14.25">
      <c r="A118" s="130" t="s">
        <v>329</v>
      </c>
      <c r="B118" s="251" t="s">
        <v>232</v>
      </c>
      <c r="C118" s="55" t="s">
        <v>6</v>
      </c>
      <c r="D118" s="58">
        <v>284.4</v>
      </c>
      <c r="E118" s="208"/>
      <c r="F118" s="135">
        <f>ROUND(E118*K118,2)</f>
        <v>0</v>
      </c>
      <c r="G118" s="126">
        <f>ROUND(D118*F118,2)</f>
        <v>0</v>
      </c>
      <c r="H118" s="54" t="s">
        <v>233</v>
      </c>
      <c r="I118" s="49" t="s">
        <v>60</v>
      </c>
      <c r="J118" s="5"/>
      <c r="K118" s="17">
        <f>K115</f>
        <v>1.24</v>
      </c>
      <c r="L118" s="23"/>
      <c r="M118" s="19">
        <f>M115</f>
        <v>1</v>
      </c>
      <c r="N118" s="7"/>
      <c r="O118" s="7"/>
      <c r="P118" s="7"/>
    </row>
    <row r="119" spans="1:16" ht="14.25">
      <c r="A119" s="196" t="s">
        <v>330</v>
      </c>
      <c r="B119" s="198" t="s">
        <v>221</v>
      </c>
      <c r="C119" s="55" t="s">
        <v>6</v>
      </c>
      <c r="D119" s="58">
        <v>18.06</v>
      </c>
      <c r="E119" s="135"/>
      <c r="F119" s="135">
        <f>ROUND(E119*K119,2)</f>
        <v>0</v>
      </c>
      <c r="G119" s="126">
        <f>ROUND(D119*F119,2)</f>
        <v>0</v>
      </c>
      <c r="H119" s="54" t="s">
        <v>222</v>
      </c>
      <c r="I119" s="49" t="s">
        <v>60</v>
      </c>
      <c r="J119" s="5"/>
      <c r="K119" s="17">
        <f>K115</f>
        <v>1.24</v>
      </c>
      <c r="L119" s="23"/>
      <c r="M119" s="19">
        <f>M115</f>
        <v>1</v>
      </c>
      <c r="N119" s="7"/>
      <c r="O119" s="7"/>
      <c r="P119" s="7"/>
    </row>
    <row r="120" spans="1:16" ht="25.5">
      <c r="A120" s="130" t="s">
        <v>331</v>
      </c>
      <c r="B120" s="60" t="s">
        <v>235</v>
      </c>
      <c r="C120" s="55" t="s">
        <v>6</v>
      </c>
      <c r="D120" s="58">
        <v>16.06</v>
      </c>
      <c r="E120" s="135"/>
      <c r="F120" s="135">
        <f>ROUND(E120*K120,2)</f>
        <v>0</v>
      </c>
      <c r="G120" s="126">
        <f>ROUND(D120*F120,2)</f>
        <v>0</v>
      </c>
      <c r="H120" s="136" t="s">
        <v>70</v>
      </c>
      <c r="I120" s="49" t="s">
        <v>60</v>
      </c>
      <c r="J120" s="5"/>
      <c r="K120" s="17">
        <v>1.24</v>
      </c>
      <c r="L120" s="23"/>
      <c r="M120" s="19">
        <f>M116</f>
        <v>0</v>
      </c>
      <c r="N120" s="7"/>
      <c r="O120" s="7"/>
      <c r="P120" s="7"/>
    </row>
    <row r="121" spans="1:16" ht="15" thickBot="1">
      <c r="A121" s="130" t="s">
        <v>332</v>
      </c>
      <c r="B121" s="60" t="s">
        <v>276</v>
      </c>
      <c r="C121" s="55" t="s">
        <v>6</v>
      </c>
      <c r="D121" s="58">
        <v>83.96</v>
      </c>
      <c r="E121" s="135"/>
      <c r="F121" s="135">
        <f>ROUND(E121*K121,2)</f>
        <v>0</v>
      </c>
      <c r="G121" s="126">
        <f>ROUND(D121*F121,2)</f>
        <v>0</v>
      </c>
      <c r="H121" s="217" t="s">
        <v>234</v>
      </c>
      <c r="I121" s="49" t="s">
        <v>60</v>
      </c>
      <c r="J121" s="5"/>
      <c r="K121" s="17">
        <f>K117</f>
        <v>1.24</v>
      </c>
      <c r="L121" s="23"/>
      <c r="M121" s="19">
        <f>M117</f>
        <v>1</v>
      </c>
      <c r="N121" s="7"/>
      <c r="O121" s="7"/>
      <c r="P121" s="7"/>
    </row>
    <row r="122" spans="1:16" ht="16.5" customHeight="1" thickBot="1">
      <c r="A122" s="282"/>
      <c r="B122" s="282"/>
      <c r="C122" s="282"/>
      <c r="D122" s="282"/>
      <c r="E122" s="282"/>
      <c r="F122" s="282"/>
      <c r="G122" s="282"/>
      <c r="H122" s="282"/>
      <c r="I122" s="282"/>
      <c r="J122" s="5"/>
      <c r="K122" s="17"/>
      <c r="L122" s="18"/>
      <c r="M122" s="19"/>
      <c r="N122" s="7"/>
      <c r="O122" s="7"/>
      <c r="P122" s="7"/>
    </row>
    <row r="123" spans="1:12" ht="23.25" thickBot="1">
      <c r="A123" s="279" t="s">
        <v>10</v>
      </c>
      <c r="B123" s="280"/>
      <c r="C123" s="280"/>
      <c r="D123" s="280"/>
      <c r="E123" s="280"/>
      <c r="F123" s="281"/>
      <c r="G123" s="68">
        <f>SUM(H116,H111,H83,H57,H48,H42,H35,H28,H18,H10,H8)</f>
        <v>0</v>
      </c>
      <c r="H123" s="69"/>
      <c r="I123" s="70"/>
      <c r="J123" s="8"/>
      <c r="L123" s="20"/>
    </row>
    <row r="124" spans="1:12" ht="15">
      <c r="A124" s="71"/>
      <c r="B124" s="71"/>
      <c r="C124" s="71"/>
      <c r="D124" s="71"/>
      <c r="E124" s="72"/>
      <c r="F124" s="72"/>
      <c r="G124" s="72"/>
      <c r="H124" s="73"/>
      <c r="I124" s="73"/>
      <c r="J124" s="12"/>
      <c r="K124" s="21"/>
      <c r="L124" s="19"/>
    </row>
    <row r="125" spans="1:12" ht="18">
      <c r="A125" s="71"/>
      <c r="B125" s="71"/>
      <c r="C125" s="71"/>
      <c r="D125" s="71"/>
      <c r="E125" s="72"/>
      <c r="F125" s="72"/>
      <c r="G125" s="285" t="s">
        <v>340</v>
      </c>
      <c r="H125" s="285"/>
      <c r="I125" s="285"/>
      <c r="J125" s="12"/>
      <c r="K125" s="21"/>
      <c r="L125" s="19"/>
    </row>
    <row r="126" spans="1:12" ht="15">
      <c r="A126" s="71"/>
      <c r="B126" s="71"/>
      <c r="C126" s="71"/>
      <c r="D126" s="71"/>
      <c r="E126" s="72"/>
      <c r="F126" s="72"/>
      <c r="G126" s="73"/>
      <c r="H126" s="73"/>
      <c r="I126" s="73"/>
      <c r="J126" s="12"/>
      <c r="K126" s="21"/>
      <c r="L126" s="19"/>
    </row>
    <row r="127" spans="1:12" ht="15">
      <c r="A127" s="9"/>
      <c r="B127" s="9"/>
      <c r="C127" s="9"/>
      <c r="D127" s="9"/>
      <c r="E127" s="10"/>
      <c r="F127" s="10"/>
      <c r="G127" s="11"/>
      <c r="H127" s="11"/>
      <c r="I127" s="11"/>
      <c r="J127" s="12"/>
      <c r="K127" s="21"/>
      <c r="L127" s="19"/>
    </row>
    <row r="128" spans="1:12" ht="15">
      <c r="A128" s="9"/>
      <c r="B128" s="9"/>
      <c r="C128" s="9"/>
      <c r="D128" s="9"/>
      <c r="E128" s="10"/>
      <c r="F128" s="10"/>
      <c r="G128" s="10"/>
      <c r="J128" s="12"/>
      <c r="K128" s="21"/>
      <c r="L128" s="19"/>
    </row>
    <row r="129" spans="1:12" ht="18.75">
      <c r="A129" s="9"/>
      <c r="B129" s="9"/>
      <c r="C129" s="283"/>
      <c r="D129" s="283"/>
      <c r="E129" s="283"/>
      <c r="F129" s="283"/>
      <c r="G129" s="13"/>
      <c r="H129" s="13"/>
      <c r="I129" s="13"/>
      <c r="J129" s="12"/>
      <c r="K129" s="21"/>
      <c r="L129" s="19"/>
    </row>
    <row r="130" spans="3:9" ht="18.75">
      <c r="C130" s="284"/>
      <c r="D130" s="284"/>
      <c r="E130" s="284"/>
      <c r="F130" s="284"/>
      <c r="G130" s="14"/>
      <c r="H130" s="14"/>
      <c r="I130" s="14"/>
    </row>
    <row r="131" spans="1:12" ht="18.75">
      <c r="A131" s="15"/>
      <c r="B131" s="15"/>
      <c r="C131" s="252"/>
      <c r="D131" s="252"/>
      <c r="E131" s="252"/>
      <c r="F131" s="252"/>
      <c r="G131" s="218"/>
      <c r="H131" s="16"/>
      <c r="I131" s="16"/>
      <c r="J131" s="12"/>
      <c r="K131" s="21"/>
      <c r="L131" s="19"/>
    </row>
    <row r="132" spans="3:6" ht="18.75">
      <c r="C132" s="252"/>
      <c r="D132" s="252"/>
      <c r="E132" s="252"/>
      <c r="F132" s="252"/>
    </row>
    <row r="133" spans="1:12" ht="12.75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19"/>
      <c r="L133" s="19"/>
    </row>
    <row r="134" spans="4:12" ht="12.75">
      <c r="D134" s="6"/>
      <c r="E134" s="6"/>
      <c r="F134" s="6"/>
      <c r="G134" s="6"/>
      <c r="H134" s="6"/>
      <c r="I134" s="6"/>
      <c r="J134" s="6"/>
      <c r="K134" s="19"/>
      <c r="L134" s="19"/>
    </row>
    <row r="135" spans="4:12" ht="12.75">
      <c r="D135" s="6"/>
      <c r="E135" s="6"/>
      <c r="F135" s="6"/>
      <c r="G135" s="6"/>
      <c r="H135" s="6"/>
      <c r="I135" s="6"/>
      <c r="J135" s="6"/>
      <c r="K135" s="19"/>
      <c r="L135" s="19"/>
    </row>
  </sheetData>
  <sheetProtection/>
  <mergeCells count="31">
    <mergeCell ref="C129:F129"/>
    <mergeCell ref="C130:F130"/>
    <mergeCell ref="C131:F131"/>
    <mergeCell ref="G125:I125"/>
    <mergeCell ref="E111:G111"/>
    <mergeCell ref="E42:G42"/>
    <mergeCell ref="E18:G18"/>
    <mergeCell ref="E10:G10"/>
    <mergeCell ref="A123:F123"/>
    <mergeCell ref="A122:I122"/>
    <mergeCell ref="E28:G28"/>
    <mergeCell ref="E48:G48"/>
    <mergeCell ref="A1:I1"/>
    <mergeCell ref="A3:B3"/>
    <mergeCell ref="C3:I3"/>
    <mergeCell ref="C2:I2"/>
    <mergeCell ref="C4:I4"/>
    <mergeCell ref="H6:H7"/>
    <mergeCell ref="I6:I7"/>
    <mergeCell ref="A4:B4"/>
    <mergeCell ref="A6:A7"/>
    <mergeCell ref="C132:F132"/>
    <mergeCell ref="D6:D7"/>
    <mergeCell ref="A2:B2"/>
    <mergeCell ref="E35:G35"/>
    <mergeCell ref="E57:G57"/>
    <mergeCell ref="E83:G83"/>
    <mergeCell ref="E116:G116"/>
    <mergeCell ref="B6:B7"/>
    <mergeCell ref="C6:C7"/>
    <mergeCell ref="E8:G8"/>
  </mergeCells>
  <printOptions horizontalCentered="1"/>
  <pageMargins left="1.1811023622047245" right="0.984251968503937" top="0.5905511811023623" bottom="0.5905511811023623" header="0" footer="0.3937007874015748"/>
  <pageSetup fitToHeight="3" fitToWidth="1" horizontalDpi="360" verticalDpi="360" orientation="landscape" paperSize="9" scale="54" r:id="rId1"/>
  <rowBreaks count="3" manualBreakCount="3">
    <brk id="70" max="8" man="1"/>
    <brk id="87" max="8" man="1"/>
    <brk id="1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SheetLayoutView="100" zoomScalePageLayoutView="0" workbookViewId="0" topLeftCell="A1">
      <selection activeCell="A4" sqref="A4:P4"/>
    </sheetView>
  </sheetViews>
  <sheetFormatPr defaultColWidth="9.140625" defaultRowHeight="12.75"/>
  <cols>
    <col min="1" max="1" width="6.28125" style="0" customWidth="1"/>
    <col min="2" max="2" width="41.8515625" style="0" customWidth="1"/>
    <col min="3" max="3" width="18.140625" style="0" customWidth="1"/>
    <col min="6" max="6" width="13.28125" style="0" customWidth="1"/>
    <col min="8" max="8" width="12.8515625" style="0" customWidth="1"/>
    <col min="10" max="10" width="12.28125" style="0" customWidth="1"/>
    <col min="12" max="12" width="13.7109375" style="0" customWidth="1"/>
    <col min="14" max="14" width="12.8515625" style="0" customWidth="1"/>
    <col min="15" max="15" width="9.57421875" style="0" customWidth="1"/>
    <col min="16" max="16" width="14.8515625" style="0" customWidth="1"/>
    <col min="17" max="17" width="15.57421875" style="0" customWidth="1"/>
  </cols>
  <sheetData>
    <row r="1" spans="1:18" ht="24.75" customHeight="1">
      <c r="A1" s="288" t="s">
        <v>285</v>
      </c>
      <c r="B1" s="288"/>
      <c r="C1" s="289" t="s">
        <v>286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 t="str">
        <f>'[1]PLANILHA'!C4</f>
        <v>BDI: 24%</v>
      </c>
      <c r="Q1" s="138"/>
      <c r="R1" s="138"/>
    </row>
    <row r="2" spans="1:18" ht="38.25" customHeight="1">
      <c r="A2" s="292" t="s">
        <v>287</v>
      </c>
      <c r="B2" s="292"/>
      <c r="C2" s="293" t="s">
        <v>341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1"/>
      <c r="Q2" s="139"/>
      <c r="R2" s="139"/>
    </row>
    <row r="3" spans="1:18" ht="24" customHeight="1">
      <c r="A3" s="296" t="s">
        <v>342</v>
      </c>
      <c r="B3" s="296"/>
      <c r="C3" s="295" t="str">
        <f>PLANILHA!C3</f>
        <v>CDHU - 191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140"/>
      <c r="Q3" s="139"/>
      <c r="R3" s="139"/>
    </row>
    <row r="4" spans="1:18" ht="13.5" thickBo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139"/>
      <c r="R4" s="139"/>
    </row>
    <row r="5" spans="1:18" ht="15" thickBot="1">
      <c r="A5" s="299" t="s">
        <v>5</v>
      </c>
      <c r="B5" s="299" t="s">
        <v>3</v>
      </c>
      <c r="C5" s="141" t="s">
        <v>2</v>
      </c>
      <c r="D5" s="142" t="s">
        <v>288</v>
      </c>
      <c r="E5" s="302" t="s">
        <v>289</v>
      </c>
      <c r="F5" s="303"/>
      <c r="G5" s="304" t="s">
        <v>290</v>
      </c>
      <c r="H5" s="305"/>
      <c r="I5" s="297" t="s">
        <v>291</v>
      </c>
      <c r="J5" s="287"/>
      <c r="K5" s="286" t="s">
        <v>292</v>
      </c>
      <c r="L5" s="287"/>
      <c r="M5" s="286" t="s">
        <v>293</v>
      </c>
      <c r="N5" s="287"/>
      <c r="O5" s="286" t="s">
        <v>294</v>
      </c>
      <c r="P5" s="287"/>
      <c r="Q5" s="143"/>
      <c r="R5" s="143"/>
    </row>
    <row r="6" spans="1:18" ht="15" thickBot="1">
      <c r="A6" s="300"/>
      <c r="B6" s="301"/>
      <c r="C6" s="144"/>
      <c r="D6" s="145" t="s">
        <v>295</v>
      </c>
      <c r="E6" s="146" t="s">
        <v>295</v>
      </c>
      <c r="F6" s="145" t="s">
        <v>296</v>
      </c>
      <c r="G6" s="145" t="s">
        <v>295</v>
      </c>
      <c r="H6" s="145" t="s">
        <v>296</v>
      </c>
      <c r="I6" s="145" t="s">
        <v>295</v>
      </c>
      <c r="J6" s="145" t="s">
        <v>296</v>
      </c>
      <c r="K6" s="145" t="s">
        <v>295</v>
      </c>
      <c r="L6" s="147" t="s">
        <v>296</v>
      </c>
      <c r="M6" s="145" t="s">
        <v>295</v>
      </c>
      <c r="N6" s="147" t="s">
        <v>296</v>
      </c>
      <c r="O6" s="145" t="s">
        <v>295</v>
      </c>
      <c r="P6" s="147" t="s">
        <v>296</v>
      </c>
      <c r="Q6" s="148">
        <f>SUM(Q7:Q17)</f>
        <v>0</v>
      </c>
      <c r="R6" s="143"/>
    </row>
    <row r="7" spans="1:17" ht="15.75" thickBot="1">
      <c r="A7" s="149">
        <f>PLANILHA!A8</f>
        <v>1</v>
      </c>
      <c r="B7" s="150" t="str">
        <f>PLANILHA!B8</f>
        <v>Serviços Preliminares</v>
      </c>
      <c r="C7" s="151">
        <f>PLANILHA!H8</f>
        <v>0</v>
      </c>
      <c r="D7" s="152" t="e">
        <f>C7/C18</f>
        <v>#DIV/0!</v>
      </c>
      <c r="E7" s="153">
        <v>1</v>
      </c>
      <c r="F7" s="151">
        <f>E7*C7</f>
        <v>0</v>
      </c>
      <c r="G7" s="154"/>
      <c r="H7" s="155">
        <f>G7*C7</f>
        <v>0</v>
      </c>
      <c r="I7" s="154"/>
      <c r="J7" s="155">
        <f>I7*C7</f>
        <v>0</v>
      </c>
      <c r="K7" s="154"/>
      <c r="L7" s="155">
        <f>K7*C7</f>
        <v>0</v>
      </c>
      <c r="M7" s="154"/>
      <c r="N7" s="155">
        <f>M7*C7</f>
        <v>0</v>
      </c>
      <c r="O7" s="154"/>
      <c r="P7" s="155">
        <f>O7*C7</f>
        <v>0</v>
      </c>
      <c r="Q7" s="156">
        <f aca="true" t="shared" si="0" ref="Q7:Q16">SUM(P7,N7,L7,J7,H7,F7)</f>
        <v>0</v>
      </c>
    </row>
    <row r="8" spans="1:17" ht="15.75" thickBot="1">
      <c r="A8" s="149">
        <f>PLANILHA!A10</f>
        <v>2</v>
      </c>
      <c r="B8" s="150" t="str">
        <f>PLANILHA!B10</f>
        <v>Demolições e Remoções</v>
      </c>
      <c r="C8" s="151">
        <f>PLANILHA!H10</f>
        <v>0</v>
      </c>
      <c r="D8" s="158" t="e">
        <f>C8/C18</f>
        <v>#DIV/0!</v>
      </c>
      <c r="E8" s="159">
        <v>1</v>
      </c>
      <c r="F8" s="157">
        <f>E8*C8</f>
        <v>0</v>
      </c>
      <c r="G8" s="162"/>
      <c r="H8" s="160">
        <f aca="true" t="shared" si="1" ref="H8:H17">G8*C8</f>
        <v>0</v>
      </c>
      <c r="I8" s="161"/>
      <c r="J8" s="160">
        <f aca="true" t="shared" si="2" ref="J8:J17">I8*C8</f>
        <v>0</v>
      </c>
      <c r="K8" s="161"/>
      <c r="L8" s="160">
        <f aca="true" t="shared" si="3" ref="L8:L17">K8*C8</f>
        <v>0</v>
      </c>
      <c r="M8" s="161"/>
      <c r="N8" s="160">
        <f aca="true" t="shared" si="4" ref="N8:N17">M8*C8</f>
        <v>0</v>
      </c>
      <c r="O8" s="161"/>
      <c r="P8" s="160">
        <f aca="true" t="shared" si="5" ref="P8:P17">O8*C8</f>
        <v>0</v>
      </c>
      <c r="Q8" s="156">
        <f t="shared" si="0"/>
        <v>0</v>
      </c>
    </row>
    <row r="9" spans="1:17" ht="15.75" thickBot="1">
      <c r="A9" s="149">
        <f>PLANILHA!A18</f>
        <v>3</v>
      </c>
      <c r="B9" s="150" t="str">
        <f>PLANILHA!B18</f>
        <v>Infraestrutura / Estrutura e Alvenaria</v>
      </c>
      <c r="C9" s="151">
        <f>PLANILHA!H18</f>
        <v>0</v>
      </c>
      <c r="D9" s="158" t="e">
        <f>C9/C18</f>
        <v>#DIV/0!</v>
      </c>
      <c r="E9" s="162"/>
      <c r="F9" s="157">
        <f aca="true" t="shared" si="6" ref="F9:F17">E9*C9</f>
        <v>0</v>
      </c>
      <c r="G9" s="162"/>
      <c r="H9" s="160">
        <f t="shared" si="1"/>
        <v>0</v>
      </c>
      <c r="I9" s="159">
        <v>0.5</v>
      </c>
      <c r="J9" s="160">
        <f t="shared" si="2"/>
        <v>0</v>
      </c>
      <c r="K9" s="159">
        <v>0.5</v>
      </c>
      <c r="L9" s="160">
        <f t="shared" si="3"/>
        <v>0</v>
      </c>
      <c r="M9" s="161"/>
      <c r="N9" s="160">
        <f t="shared" si="4"/>
        <v>0</v>
      </c>
      <c r="O9" s="161"/>
      <c r="P9" s="160">
        <f t="shared" si="5"/>
        <v>0</v>
      </c>
      <c r="Q9" s="156">
        <f t="shared" si="0"/>
        <v>0</v>
      </c>
    </row>
    <row r="10" spans="1:17" ht="15.75" thickBot="1">
      <c r="A10" s="149">
        <f>PLANILHA!A28</f>
        <v>4</v>
      </c>
      <c r="B10" s="150" t="str">
        <f>PLANILHA!B28</f>
        <v>Muro Externo</v>
      </c>
      <c r="C10" s="151">
        <f>PLANILHA!H28</f>
        <v>0</v>
      </c>
      <c r="D10" s="158" t="e">
        <f>C10/C18</f>
        <v>#DIV/0!</v>
      </c>
      <c r="E10" s="162"/>
      <c r="F10" s="157">
        <f>E10*C10</f>
        <v>0</v>
      </c>
      <c r="G10" s="159">
        <v>0.5</v>
      </c>
      <c r="H10" s="160">
        <f>G10*C10</f>
        <v>0</v>
      </c>
      <c r="I10" s="159">
        <v>0.5</v>
      </c>
      <c r="J10" s="160">
        <f>I10*C10</f>
        <v>0</v>
      </c>
      <c r="K10" s="161"/>
      <c r="L10" s="160">
        <f>K10*C10</f>
        <v>0</v>
      </c>
      <c r="M10" s="162"/>
      <c r="N10" s="160">
        <f t="shared" si="4"/>
        <v>0</v>
      </c>
      <c r="O10" s="161"/>
      <c r="P10" s="160">
        <f t="shared" si="5"/>
        <v>0</v>
      </c>
      <c r="Q10" s="156">
        <f t="shared" si="0"/>
        <v>0</v>
      </c>
    </row>
    <row r="11" spans="1:17" ht="15.75" thickBot="1">
      <c r="A11" s="149">
        <f>PLANILHA!A35</f>
        <v>5</v>
      </c>
      <c r="B11" s="150" t="str">
        <f>PLANILHA!B35</f>
        <v>Muro De Arrimo</v>
      </c>
      <c r="C11" s="151">
        <f>PLANILHA!H35</f>
        <v>0</v>
      </c>
      <c r="D11" s="158" t="e">
        <f>C11/C18</f>
        <v>#DIV/0!</v>
      </c>
      <c r="E11" s="161"/>
      <c r="F11" s="157">
        <f t="shared" si="6"/>
        <v>0</v>
      </c>
      <c r="G11" s="159">
        <v>1</v>
      </c>
      <c r="H11" s="160">
        <f t="shared" si="1"/>
        <v>0</v>
      </c>
      <c r="I11" s="162"/>
      <c r="J11" s="160">
        <f t="shared" si="2"/>
        <v>0</v>
      </c>
      <c r="K11" s="162"/>
      <c r="L11" s="160">
        <f t="shared" si="3"/>
        <v>0</v>
      </c>
      <c r="M11" s="161"/>
      <c r="N11" s="160">
        <f t="shared" si="4"/>
        <v>0</v>
      </c>
      <c r="O11" s="161"/>
      <c r="P11" s="160">
        <f t="shared" si="5"/>
        <v>0</v>
      </c>
      <c r="Q11" s="156">
        <f t="shared" si="0"/>
        <v>0</v>
      </c>
    </row>
    <row r="12" spans="1:17" ht="15.75" thickBot="1">
      <c r="A12" s="149">
        <f>PLANILHA!A42</f>
        <v>6</v>
      </c>
      <c r="B12" s="150" t="str">
        <f>PLANILHA!B42</f>
        <v>Cobertura</v>
      </c>
      <c r="C12" s="151">
        <f>PLANILHA!H42</f>
        <v>0</v>
      </c>
      <c r="D12" s="158" t="e">
        <f>C12/C18</f>
        <v>#DIV/0!</v>
      </c>
      <c r="E12" s="161"/>
      <c r="F12" s="157">
        <f t="shared" si="6"/>
        <v>0</v>
      </c>
      <c r="G12" s="162"/>
      <c r="H12" s="160">
        <f t="shared" si="1"/>
        <v>0</v>
      </c>
      <c r="I12" s="162"/>
      <c r="J12" s="160">
        <f t="shared" si="2"/>
        <v>0</v>
      </c>
      <c r="K12" s="159">
        <v>1</v>
      </c>
      <c r="L12" s="160">
        <f t="shared" si="3"/>
        <v>0</v>
      </c>
      <c r="M12" s="161"/>
      <c r="N12" s="160">
        <f t="shared" si="4"/>
        <v>0</v>
      </c>
      <c r="O12" s="161"/>
      <c r="P12" s="160">
        <f t="shared" si="5"/>
        <v>0</v>
      </c>
      <c r="Q12" s="156">
        <f t="shared" si="0"/>
        <v>0</v>
      </c>
    </row>
    <row r="13" spans="1:17" ht="15.75" thickBot="1">
      <c r="A13" s="149">
        <f>PLANILHA!A48</f>
        <v>7</v>
      </c>
      <c r="B13" s="150" t="str">
        <f>PLANILHA!B48</f>
        <v>Esquadrias e Vidros </v>
      </c>
      <c r="C13" s="151">
        <f>PLANILHA!H48</f>
        <v>0</v>
      </c>
      <c r="D13" s="158" t="e">
        <f>C13/C18</f>
        <v>#DIV/0!</v>
      </c>
      <c r="E13" s="161"/>
      <c r="F13" s="157">
        <f t="shared" si="6"/>
        <v>0</v>
      </c>
      <c r="G13" s="162"/>
      <c r="H13" s="160">
        <f t="shared" si="1"/>
        <v>0</v>
      </c>
      <c r="I13" s="162"/>
      <c r="J13" s="160">
        <f t="shared" si="2"/>
        <v>0</v>
      </c>
      <c r="K13" s="159">
        <v>0.5</v>
      </c>
      <c r="L13" s="160">
        <f t="shared" si="3"/>
        <v>0</v>
      </c>
      <c r="M13" s="161"/>
      <c r="N13" s="160">
        <f t="shared" si="4"/>
        <v>0</v>
      </c>
      <c r="O13" s="159">
        <v>0.5</v>
      </c>
      <c r="P13" s="160">
        <f t="shared" si="5"/>
        <v>0</v>
      </c>
      <c r="Q13" s="156">
        <f t="shared" si="0"/>
        <v>0</v>
      </c>
    </row>
    <row r="14" spans="1:17" ht="15.75" thickBot="1">
      <c r="A14" s="149">
        <f>PLANILHA!A57</f>
        <v>8</v>
      </c>
      <c r="B14" s="150" t="str">
        <f>PLANILHA!B57</f>
        <v>Instalaçoes Hidraulicas / Acessorios</v>
      </c>
      <c r="C14" s="151">
        <f>PLANILHA!H57</f>
        <v>0</v>
      </c>
      <c r="D14" s="158" t="e">
        <f>C14/C18</f>
        <v>#DIV/0!</v>
      </c>
      <c r="E14" s="161"/>
      <c r="F14" s="157">
        <f t="shared" si="6"/>
        <v>0</v>
      </c>
      <c r="G14" s="162"/>
      <c r="H14" s="160">
        <f t="shared" si="1"/>
        <v>0</v>
      </c>
      <c r="I14" s="159">
        <v>0.25</v>
      </c>
      <c r="J14" s="160">
        <f t="shared" si="2"/>
        <v>0</v>
      </c>
      <c r="K14" s="159">
        <v>0.25</v>
      </c>
      <c r="L14" s="160">
        <f t="shared" si="3"/>
        <v>0</v>
      </c>
      <c r="M14" s="161"/>
      <c r="N14" s="160">
        <f t="shared" si="4"/>
        <v>0</v>
      </c>
      <c r="O14" s="159">
        <v>0.5</v>
      </c>
      <c r="P14" s="160">
        <f t="shared" si="5"/>
        <v>0</v>
      </c>
      <c r="Q14" s="156">
        <f t="shared" si="0"/>
        <v>0</v>
      </c>
    </row>
    <row r="15" spans="1:17" ht="15.75" thickBot="1">
      <c r="A15" s="149">
        <f>PLANILHA!A83</f>
        <v>9</v>
      </c>
      <c r="B15" s="150" t="str">
        <f>PLANILHA!B83</f>
        <v>Eletrica</v>
      </c>
      <c r="C15" s="151">
        <f>PLANILHA!H83</f>
        <v>0</v>
      </c>
      <c r="D15" s="158" t="e">
        <f>C15/C17</f>
        <v>#DIV/0!</v>
      </c>
      <c r="E15" s="161"/>
      <c r="F15" s="157">
        <f>E15*C15</f>
        <v>0</v>
      </c>
      <c r="G15" s="161"/>
      <c r="H15" s="160">
        <f>G15*C15</f>
        <v>0</v>
      </c>
      <c r="I15" s="161"/>
      <c r="J15" s="160">
        <f>I15*C15</f>
        <v>0</v>
      </c>
      <c r="K15" s="162"/>
      <c r="L15" s="160">
        <f>K15*C15</f>
        <v>0</v>
      </c>
      <c r="M15" s="159">
        <v>0.5</v>
      </c>
      <c r="N15" s="160">
        <f>M15*C15</f>
        <v>0</v>
      </c>
      <c r="O15" s="159">
        <v>0.5</v>
      </c>
      <c r="P15" s="160">
        <f>O15*C15</f>
        <v>0</v>
      </c>
      <c r="Q15" s="156">
        <f>SUM(P15,N15,L15,J15,H15,F15)</f>
        <v>0</v>
      </c>
    </row>
    <row r="16" spans="1:17" ht="15.75" thickBot="1">
      <c r="A16" s="149">
        <f>PLANILHA!A111</f>
        <v>10</v>
      </c>
      <c r="B16" s="150" t="str">
        <f>PLANILHA!B111</f>
        <v>Revestimento</v>
      </c>
      <c r="C16" s="151">
        <f>PLANILHA!H111</f>
        <v>0</v>
      </c>
      <c r="D16" s="158" t="e">
        <f>C16/C18</f>
        <v>#DIV/0!</v>
      </c>
      <c r="E16" s="161"/>
      <c r="F16" s="157">
        <f t="shared" si="6"/>
        <v>0</v>
      </c>
      <c r="G16" s="161"/>
      <c r="H16" s="160">
        <f t="shared" si="1"/>
        <v>0</v>
      </c>
      <c r="I16" s="161"/>
      <c r="J16" s="160">
        <f t="shared" si="2"/>
        <v>0</v>
      </c>
      <c r="K16" s="162"/>
      <c r="L16" s="160">
        <f t="shared" si="3"/>
        <v>0</v>
      </c>
      <c r="M16" s="159">
        <v>0.5</v>
      </c>
      <c r="N16" s="160">
        <f t="shared" si="4"/>
        <v>0</v>
      </c>
      <c r="O16" s="159">
        <v>0.5</v>
      </c>
      <c r="P16" s="160">
        <f t="shared" si="5"/>
        <v>0</v>
      </c>
      <c r="Q16" s="156">
        <f t="shared" si="0"/>
        <v>0</v>
      </c>
    </row>
    <row r="17" spans="1:17" ht="15.75" thickBot="1">
      <c r="A17" s="149">
        <f>PLANILHA!A116</f>
        <v>11</v>
      </c>
      <c r="B17" s="150" t="str">
        <f>PLANILHA!B116</f>
        <v>Pintura</v>
      </c>
      <c r="C17" s="151">
        <f>PLANILHA!H116</f>
        <v>0</v>
      </c>
      <c r="D17" s="164" t="e">
        <f>C17/C18</f>
        <v>#DIV/0!</v>
      </c>
      <c r="E17" s="165"/>
      <c r="F17" s="163">
        <f t="shared" si="6"/>
        <v>0</v>
      </c>
      <c r="G17" s="165"/>
      <c r="H17" s="166">
        <f t="shared" si="1"/>
        <v>0</v>
      </c>
      <c r="I17" s="165"/>
      <c r="J17" s="166">
        <f t="shared" si="2"/>
        <v>0</v>
      </c>
      <c r="K17" s="167"/>
      <c r="L17" s="166">
        <f t="shared" si="3"/>
        <v>0</v>
      </c>
      <c r="M17" s="168">
        <v>0.5</v>
      </c>
      <c r="N17" s="166">
        <f t="shared" si="4"/>
        <v>0</v>
      </c>
      <c r="O17" s="168">
        <v>0.5</v>
      </c>
      <c r="P17" s="166">
        <f t="shared" si="5"/>
        <v>0</v>
      </c>
      <c r="Q17" s="156">
        <f>SUM(P17,N17,L17,J17,H17,F17)</f>
        <v>0</v>
      </c>
    </row>
    <row r="18" spans="1:18" ht="15.75" thickBot="1">
      <c r="A18" s="306" t="s">
        <v>297</v>
      </c>
      <c r="B18" s="307"/>
      <c r="C18" s="169">
        <f>SUM(C7:C17)</f>
        <v>0</v>
      </c>
      <c r="D18" s="170" t="e">
        <f>SUM(D7:D17)</f>
        <v>#DIV/0!</v>
      </c>
      <c r="E18" s="171" t="e">
        <f>F18/C18</f>
        <v>#DIV/0!</v>
      </c>
      <c r="F18" s="172">
        <f>SUM(F7:F17)</f>
        <v>0</v>
      </c>
      <c r="G18" s="173" t="e">
        <f>H18/C18</f>
        <v>#DIV/0!</v>
      </c>
      <c r="H18" s="172">
        <f>SUM(H7:H17)</f>
        <v>0</v>
      </c>
      <c r="I18" s="173" t="e">
        <f>J18/C18</f>
        <v>#DIV/0!</v>
      </c>
      <c r="J18" s="172">
        <f>SUM(J7:J17)</f>
        <v>0</v>
      </c>
      <c r="K18" s="173" t="e">
        <f>L18/C18</f>
        <v>#DIV/0!</v>
      </c>
      <c r="L18" s="174">
        <f>SUM(L7:L17)</f>
        <v>0</v>
      </c>
      <c r="M18" s="173" t="e">
        <f>N18/C18</f>
        <v>#DIV/0!</v>
      </c>
      <c r="N18" s="174">
        <f>SUM(N7:N17)</f>
        <v>0</v>
      </c>
      <c r="O18" s="173" t="e">
        <f>P18/C18</f>
        <v>#DIV/0!</v>
      </c>
      <c r="P18" s="174">
        <f>SUM(P7:P17)</f>
        <v>0</v>
      </c>
      <c r="Q18" s="175">
        <f>SUM(P18,N18,L18,J18,H18,F18)</f>
        <v>0</v>
      </c>
      <c r="R18" s="176"/>
    </row>
    <row r="19" spans="1:17" ht="14.25">
      <c r="A19" s="177"/>
      <c r="B19" s="178"/>
      <c r="C19" s="177"/>
      <c r="D19" s="177"/>
      <c r="E19" s="179"/>
      <c r="F19" s="180"/>
      <c r="G19" s="181"/>
      <c r="H19" s="182"/>
      <c r="I19" s="182"/>
      <c r="J19" s="182"/>
      <c r="K19" s="182"/>
      <c r="L19" s="183"/>
      <c r="Q19" s="184" t="e">
        <f>SUM(O18,M18,K18,I18,G18,E18)</f>
        <v>#DIV/0!</v>
      </c>
    </row>
    <row r="20" spans="1:12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1:12" ht="12.7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1:12" ht="12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</row>
    <row r="23" spans="1:12" ht="12.7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1:12" ht="14.25">
      <c r="A24" s="177"/>
      <c r="B24" s="177"/>
      <c r="C24" s="177"/>
      <c r="D24" s="177"/>
      <c r="E24" s="177"/>
      <c r="F24" s="177"/>
      <c r="G24" s="177"/>
      <c r="H24" s="177"/>
      <c r="I24" s="177"/>
      <c r="J24" s="185" t="str">
        <f>PLANILHA!G125</f>
        <v>Onda Verde/SP, 17 de outubro de 2023 </v>
      </c>
      <c r="K24" s="186"/>
      <c r="L24" s="186"/>
    </row>
    <row r="25" spans="1:12" ht="12.7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ht="12.7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2" ht="12.7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ht="18">
      <c r="A28" s="177"/>
      <c r="B28" s="308" t="str">
        <f>'[1]PLANILHA'!E116</f>
        <v>ÁLVARO POTAME NETO</v>
      </c>
      <c r="C28" s="308"/>
      <c r="D28" s="308"/>
      <c r="E28" s="308"/>
      <c r="F28" s="308"/>
      <c r="G28" s="308"/>
      <c r="H28" s="308"/>
      <c r="I28" s="187"/>
      <c r="J28" s="177"/>
      <c r="K28" s="177"/>
      <c r="L28" s="177"/>
    </row>
    <row r="29" spans="1:12" ht="18">
      <c r="A29" s="177"/>
      <c r="B29" s="294" t="str">
        <f>'[1]PLANILHA'!E117</f>
        <v>ENG. CIVIL CREA/SP: 5070843664</v>
      </c>
      <c r="C29" s="294"/>
      <c r="D29" s="294"/>
      <c r="E29" s="294"/>
      <c r="F29" s="294"/>
      <c r="G29" s="294"/>
      <c r="H29" s="294"/>
      <c r="I29" s="188"/>
      <c r="J29" s="177"/>
      <c r="K29" s="177"/>
      <c r="L29" s="177"/>
    </row>
    <row r="30" spans="1:12" ht="18">
      <c r="A30" s="177"/>
      <c r="B30" s="294">
        <f>PLANILHA!C131</f>
        <v>0</v>
      </c>
      <c r="C30" s="294"/>
      <c r="D30" s="294"/>
      <c r="E30" s="294"/>
      <c r="F30" s="294"/>
      <c r="G30" s="294"/>
      <c r="H30" s="294"/>
      <c r="I30" s="188"/>
      <c r="J30" s="177"/>
      <c r="K30" s="177"/>
      <c r="L30" s="177"/>
    </row>
    <row r="31" spans="1:12" ht="18">
      <c r="A31" s="177"/>
      <c r="B31" s="294">
        <f>PLANILHA!C132</f>
        <v>0</v>
      </c>
      <c r="C31" s="294"/>
      <c r="D31" s="294"/>
      <c r="E31" s="294"/>
      <c r="F31" s="294"/>
      <c r="G31" s="294"/>
      <c r="H31" s="294"/>
      <c r="I31" s="177"/>
      <c r="J31" s="177"/>
      <c r="K31" s="177"/>
      <c r="L31" s="177"/>
    </row>
  </sheetData>
  <sheetProtection/>
  <mergeCells count="21">
    <mergeCell ref="A18:B18"/>
    <mergeCell ref="B28:H28"/>
    <mergeCell ref="K5:L5"/>
    <mergeCell ref="M5:N5"/>
    <mergeCell ref="B30:H30"/>
    <mergeCell ref="C3:O3"/>
    <mergeCell ref="A3:B3"/>
    <mergeCell ref="B29:H29"/>
    <mergeCell ref="I5:J5"/>
    <mergeCell ref="B31:H31"/>
    <mergeCell ref="A4:P4"/>
    <mergeCell ref="A5:A6"/>
    <mergeCell ref="B5:B6"/>
    <mergeCell ref="E5:F5"/>
    <mergeCell ref="O5:P5"/>
    <mergeCell ref="A1:B1"/>
    <mergeCell ref="C1:O1"/>
    <mergeCell ref="P1:P2"/>
    <mergeCell ref="A2:B2"/>
    <mergeCell ref="C2:O2"/>
    <mergeCell ref="G5:H5"/>
  </mergeCells>
  <printOptions/>
  <pageMargins left="0.9055118110236221" right="0.5118110236220472" top="1.1811023622047245" bottom="0.7874015748031497" header="0.31496062992125984" footer="0.3149606299212598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2024-03-05T13:03:41Z</cp:lastPrinted>
  <dcterms:created xsi:type="dcterms:W3CDTF">1999-02-01T16:53:28Z</dcterms:created>
  <dcterms:modified xsi:type="dcterms:W3CDTF">2024-04-29T19:23:41Z</dcterms:modified>
  <cp:category/>
  <cp:version/>
  <cp:contentType/>
  <cp:contentStatus/>
</cp:coreProperties>
</file>